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ZAKAZKY\2019\003-19-Prelouc\PD MŠ Kladenská\PDF\Nová složka\"/>
    </mc:Choice>
  </mc:AlternateContent>
  <bookViews>
    <workbookView xWindow="0" yWindow="0" windowWidth="0" windowHeight="0"/>
  </bookViews>
  <sheets>
    <sheet name="Rekapitulace stavby" sheetId="1" r:id="rId1"/>
    <sheet name="19-003 - Sportovní hřiště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'19-003 - Sportovní hřiště...'!$C$135:$K$260</definedName>
    <definedName name="_xlnm.Print_Area" localSheetId="1">'19-003 - Sportovní hřiště...'!$C$4:$J$76,'19-003 - Sportovní hřiště...'!$C$82:$J$119,'19-003 - Sportovní hřiště...'!$C$125:$K$260</definedName>
    <definedName name="_xlnm.Print_Titles" localSheetId="1">'19-003 - Sportovní hřiště...'!$135:$135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T241"/>
  <c r="R242"/>
  <c r="R241"/>
  <c r="P242"/>
  <c r="P241"/>
  <c r="BI238"/>
  <c r="BH238"/>
  <c r="BG238"/>
  <c r="BF238"/>
  <c r="T238"/>
  <c r="T237"/>
  <c r="R238"/>
  <c r="R237"/>
  <c r="P238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T188"/>
  <c r="R189"/>
  <c r="R188"/>
  <c r="P189"/>
  <c r="P188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8"/>
  <c r="BH148"/>
  <c r="BG148"/>
  <c r="BF148"/>
  <c r="T148"/>
  <c r="T147"/>
  <c r="R148"/>
  <c r="R147"/>
  <c r="P148"/>
  <c r="P147"/>
  <c r="BI144"/>
  <c r="BH144"/>
  <c r="BG144"/>
  <c r="BF144"/>
  <c r="T144"/>
  <c r="T143"/>
  <c r="R144"/>
  <c r="R143"/>
  <c r="P144"/>
  <c r="P143"/>
  <c r="BI140"/>
  <c r="BH140"/>
  <c r="BG140"/>
  <c r="BF140"/>
  <c r="T140"/>
  <c r="T139"/>
  <c r="R140"/>
  <c r="R139"/>
  <c r="P140"/>
  <c r="P139"/>
  <c r="J133"/>
  <c r="J132"/>
  <c r="F132"/>
  <c r="F130"/>
  <c r="E128"/>
  <c r="J90"/>
  <c r="J89"/>
  <c r="F89"/>
  <c r="F87"/>
  <c r="E85"/>
  <c r="J16"/>
  <c r="E16"/>
  <c r="F133"/>
  <c r="J15"/>
  <c r="J10"/>
  <c r="J87"/>
  <c i="1" r="L90"/>
  <c r="AM90"/>
  <c r="AM89"/>
  <c r="L89"/>
  <c r="AM87"/>
  <c r="L87"/>
  <c r="L85"/>
  <c r="L84"/>
  <c i="2" r="BK214"/>
  <c r="J181"/>
  <c r="J157"/>
  <c r="J238"/>
  <c r="J160"/>
  <c r="J148"/>
  <c r="J248"/>
  <c r="J205"/>
  <c r="J176"/>
  <c r="BK258"/>
  <c r="BK254"/>
  <c r="BK242"/>
  <c r="BK234"/>
  <c r="J223"/>
  <c r="J214"/>
  <c r="BK198"/>
  <c r="J184"/>
  <c r="J153"/>
  <c r="J254"/>
  <c r="BK227"/>
  <c r="J218"/>
  <c r="BK205"/>
  <c r="J195"/>
  <c r="J172"/>
  <c r="BK160"/>
  <c r="BK176"/>
  <c r="BK157"/>
  <c r="J252"/>
  <c r="J208"/>
  <c r="BK181"/>
  <c r="J260"/>
  <c r="BK256"/>
  <c r="BK248"/>
  <c r="BK238"/>
  <c r="J227"/>
  <c r="BK218"/>
  <c r="J202"/>
  <c r="BK195"/>
  <c r="BK172"/>
  <c r="BK148"/>
  <c r="J234"/>
  <c r="BK223"/>
  <c r="BK208"/>
  <c r="J198"/>
  <c r="BK166"/>
  <c i="1" r="AS94"/>
  <c i="2" r="J242"/>
  <c r="J166"/>
  <c r="BK144"/>
  <c r="J140"/>
  <c r="BK252"/>
  <c r="J246"/>
  <c r="BK189"/>
  <c r="J169"/>
  <c r="J258"/>
  <c r="J256"/>
  <c r="BK246"/>
  <c r="BK231"/>
  <c r="BK220"/>
  <c r="J211"/>
  <c r="J189"/>
  <c r="J164"/>
  <c r="BK140"/>
  <c r="J231"/>
  <c r="J220"/>
  <c r="BK211"/>
  <c r="BK202"/>
  <c r="BK184"/>
  <c r="BK164"/>
  <c r="J144"/>
  <c r="BK260"/>
  <c r="BK169"/>
  <c r="BK153"/>
  <c l="1" r="P156"/>
  <c r="P138"/>
  <c r="P137"/>
  <c r="P136"/>
  <c i="1" r="AU95"/>
  <c i="2" r="P163"/>
  <c r="P180"/>
  <c r="P179"/>
  <c r="T207"/>
  <c r="T217"/>
  <c r="P226"/>
  <c r="P225"/>
  <c r="BK245"/>
  <c r="BK244"/>
  <c r="J244"/>
  <c r="J115"/>
  <c r="R156"/>
  <c r="R138"/>
  <c r="T163"/>
  <c r="BK180"/>
  <c r="J180"/>
  <c r="J104"/>
  <c r="R180"/>
  <c r="R179"/>
  <c r="T194"/>
  <c r="T193"/>
  <c r="P207"/>
  <c r="P217"/>
  <c r="T226"/>
  <c r="T225"/>
  <c r="R245"/>
  <c r="R244"/>
  <c r="P251"/>
  <c r="P250"/>
  <c r="BK163"/>
  <c r="J163"/>
  <c r="J102"/>
  <c r="BK194"/>
  <c r="J194"/>
  <c r="J107"/>
  <c r="R194"/>
  <c r="R207"/>
  <c r="R217"/>
  <c r="R226"/>
  <c r="R225"/>
  <c r="T245"/>
  <c r="T244"/>
  <c r="R251"/>
  <c r="R250"/>
  <c r="BK156"/>
  <c r="J156"/>
  <c r="J101"/>
  <c r="T156"/>
  <c r="T138"/>
  <c r="T137"/>
  <c r="T136"/>
  <c r="R163"/>
  <c r="T180"/>
  <c r="T179"/>
  <c r="P194"/>
  <c r="P193"/>
  <c r="BK207"/>
  <c r="J207"/>
  <c r="J109"/>
  <c r="BK217"/>
  <c r="J217"/>
  <c r="J110"/>
  <c r="BK226"/>
  <c r="J226"/>
  <c r="J112"/>
  <c r="P245"/>
  <c r="P244"/>
  <c r="BK251"/>
  <c r="BK250"/>
  <c r="J250"/>
  <c r="J117"/>
  <c r="T251"/>
  <c r="T250"/>
  <c r="BK204"/>
  <c r="J204"/>
  <c r="J108"/>
  <c r="BK241"/>
  <c r="J241"/>
  <c r="J114"/>
  <c r="BK147"/>
  <c r="J147"/>
  <c r="J99"/>
  <c r="BK139"/>
  <c r="J139"/>
  <c r="J97"/>
  <c r="BK152"/>
  <c r="J152"/>
  <c r="J100"/>
  <c r="BK188"/>
  <c r="J188"/>
  <c r="J105"/>
  <c r="BK143"/>
  <c r="J143"/>
  <c r="J98"/>
  <c r="BK237"/>
  <c r="J237"/>
  <c r="J113"/>
  <c r="J130"/>
  <c r="F90"/>
  <c r="BE144"/>
  <c r="BE148"/>
  <c r="BE172"/>
  <c r="BE181"/>
  <c r="BE189"/>
  <c r="BE202"/>
  <c r="BE205"/>
  <c r="BE223"/>
  <c r="BE227"/>
  <c r="BE231"/>
  <c r="BE252"/>
  <c r="BE260"/>
  <c r="BE153"/>
  <c r="BE157"/>
  <c r="BE166"/>
  <c r="BE176"/>
  <c r="BE208"/>
  <c r="BE214"/>
  <c r="BE218"/>
  <c r="BE220"/>
  <c r="BE234"/>
  <c r="BE238"/>
  <c r="BE242"/>
  <c r="BE246"/>
  <c r="BE254"/>
  <c r="BE256"/>
  <c r="BE258"/>
  <c r="BE140"/>
  <c r="BE160"/>
  <c r="BE164"/>
  <c r="BE169"/>
  <c r="BE184"/>
  <c r="BE195"/>
  <c r="BE198"/>
  <c r="BE211"/>
  <c r="BE248"/>
  <c r="F34"/>
  <c i="1" r="BC95"/>
  <c r="BC94"/>
  <c r="W32"/>
  <c i="2" r="F35"/>
  <c i="1" r="BD95"/>
  <c r="BD94"/>
  <c r="W33"/>
  <c i="2" r="F33"/>
  <c i="1" r="BB95"/>
  <c r="BB94"/>
  <c r="AX94"/>
  <c i="2" r="J32"/>
  <c i="1" r="AW95"/>
  <c i="2" r="F32"/>
  <c i="1" r="BA95"/>
  <c r="BA94"/>
  <c r="W30"/>
  <c r="AU94"/>
  <c i="2" l="1" r="R193"/>
  <c r="R137"/>
  <c r="R136"/>
  <c r="BK193"/>
  <c r="J193"/>
  <c r="J106"/>
  <c r="J245"/>
  <c r="J116"/>
  <c r="BK225"/>
  <c r="J225"/>
  <c r="J111"/>
  <c r="BK179"/>
  <c r="J179"/>
  <c r="J103"/>
  <c r="J251"/>
  <c r="J118"/>
  <c r="BK138"/>
  <c r="BK137"/>
  <c r="BK136"/>
  <c r="J136"/>
  <c r="J28"/>
  <c i="1" r="AG95"/>
  <c r="AG94"/>
  <c r="AK26"/>
  <c r="AW94"/>
  <c r="AK30"/>
  <c i="2" r="J31"/>
  <c i="1" r="AV95"/>
  <c r="AT95"/>
  <c r="AN95"/>
  <c r="W31"/>
  <c r="AY94"/>
  <c i="2" r="F31"/>
  <c i="1" r="AZ95"/>
  <c r="AZ94"/>
  <c r="W29"/>
  <c i="2" l="1" r="J94"/>
  <c r="J137"/>
  <c r="J95"/>
  <c r="J138"/>
  <c r="J96"/>
  <c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<sst xmlns="http://schemas.openxmlformats.org/spreadsheetml/2006/main">
  <si>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</si>
  <si>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</si>
  <si>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</si>
  <si>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</si>
  <si>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</si>
  <si>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{338a5d8a-1c08-41de-8975-cdf9c0110e8e}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</si>
  <si>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</si>
  <si>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</si>
  <si>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</si>
  <si>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</si>
  <si>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</si>
  <si>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</si>
  <si>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</si>
  <si>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</si>
  <si>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</si>
  <si>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</si>
  <si>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</si>
  <si>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hřiště v MŠ Kladenská čp. 1332, Přelouč</t>
  </si>
  <si>
    <t>KSO:</t>
  </si>
  <si>
    <t>823 33 91</t>
  </si>
  <si>
    <t>CC-CZ:</t>
  </si>
  <si>
    <t>Místo:</t>
  </si>
  <si>
    <t>MŠ Kladenská čp. 1332, Přelouč</t>
  </si>
  <si>
    <t>Datum:</t>
  </si>
  <si>
    <t>12. 6. 2019</t>
  </si>
  <si>
    <t>Zadavatel:</t>
  </si>
  <si>
    <t>IČ:</t>
  </si>
  <si>
    <t>00274101</t>
  </si>
  <si>
    <t>0,1</t>
  </si>
  <si>
    <t>Město Přelouč</t>
  </si>
  <si>
    <t>DIČ:</t>
  </si>
  <si>
    <t>CZ 00274101</t>
  </si>
  <si>
    <t>Uchazeč:</t>
  </si>
  <si>
    <t>Vyplň údaj</t>
  </si>
  <si>
    <t>Projektant:</t>
  </si>
  <si>
    <t>47052121</t>
  </si>
  <si>
    <t>Linhart spol. s r. o.</t>
  </si>
  <si>
    <t>CZ47052121</t>
  </si>
  <si>
    <t>True</t>
  </si>
  <si>
    <t>1</t>
  </si>
  <si>
    <t>Zpracovatel:</t>
  </si>
  <si>
    <t>Libor Fouček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</si>
  <si>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</si>
  <si>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</si>
  <si>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</si>
  <si>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</si>
  <si>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</si>
  <si>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</si>
  <si>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</si>
  <si>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</si>
  <si>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</si>
  <si>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</si>
  <si>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</si>
  <si>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</si>
  <si>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</si>
  <si>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</si>
  <si>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</si>
  <si>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</si>
  <si>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</si>
  <si>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</si>
  <si>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</si>
  <si>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</si>
  <si>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</si>
  <si>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</si>
  <si>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</si>
  <si>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</si>
  <si>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</si>
  <si>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</si>
  <si>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</si>
  <si>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</si>
  <si>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</si>
  <si>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</si>
  <si>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</si>
  <si>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</si>
  <si>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</si>
  <si>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</si>
  <si>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</si>
  <si>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</si>
  <si>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</si>
  <si>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</si>
  <si>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</si>
  <si>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</si>
  <si>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</si>
  <si>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</si>
  <si>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</si>
  <si>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</si>
  <si>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</si>
  <si>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</si>
  <si>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</si>
  <si>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</si>
  <si>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</si>
  <si>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</si>
  <si>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</si>
  <si>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</si>
  <si>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</si>
  <si>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</si>
  <si>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</si>
  <si>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</si>
  <si>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</si>
  <si>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</si>
  <si>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</si>
  <si>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</si>
  <si>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</si>
  <si>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</si>
  <si>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</si>
  <si>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</si>
  <si>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  27 - Zakládání - základy</t>
  </si>
  <si>
    <t xml:space="preserve">    5 - Komunikace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</si>
  <si>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</si>
  <si>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</si>
  <si>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58 - Kryty pozemních komunikací, letišť a ploch z betonu a ostatních hmot</t>
  </si>
  <si>
    <t xml:space="preserve">      59 - Kryty pozemních komunikací, letišť a ploch dlážděných (předlažby)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</si>
  <si>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</si>
  <si>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</si>
  <si>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kce a práce inženýrských staveb</t>
  </si>
  <si>
    <t xml:space="preserve">      99 - Přesun hmot</t>
  </si>
  <si>
    <t>PSV - Práce a dodávky PSV</t>
  </si>
  <si>
    <t xml:space="preserve">    797 - Vybavení sportovišť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</si>
  <si>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</si>
  <si>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</si>
  <si>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</si>
  <si>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</si>
  <si>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</si>
  <si>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</si>
  <si>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</si>
  <si>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</si>
  <si>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</si>
  <si>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</si>
  <si>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</si>
  <si>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</si>
  <si>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</si>
  <si>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</si>
  <si>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</si>
  <si>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</si>
  <si>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</si>
  <si>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</si>
  <si>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</si>
  <si>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</si>
  <si>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</si>
  <si>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</si>
  <si>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111301111</t>
  </si>
  <si>
    <t>Sejmutí drnu tl do 100 mm s přemístěním do 50 m nebo naložením na dopravní prostředek</t>
  </si>
  <si>
    <t>m2</t>
  </si>
  <si>
    <t>CS ÚRS 2019 01</t>
  </si>
  <si>
    <t>4</t>
  </si>
  <si>
    <t>3</t>
  </si>
  <si>
    <t>-825249544</t>
  </si>
  <si>
    <t>PP</t>
  </si>
  <si>
    <t>Sejmutí drnu tl. do 100 mm, v jakékoliv ploše</t>
  </si>
  <si>
    <t>VV</t>
  </si>
  <si>
    <t>271 "celková plocha, měřeno elektronicky"</t>
  </si>
  <si>
    <t>12</t>
  </si>
  <si>
    <t>Zemní práce - odkopávky a prokopávky</t>
  </si>
  <si>
    <t>122201102</t>
  </si>
  <si>
    <t>Odkopávky a prokopávky nezapažené v hornině tř. 3 objem do 1000 m3</t>
  </si>
  <si>
    <t>m3</t>
  </si>
  <si>
    <t>-1324695967</t>
  </si>
  <si>
    <t xml:space="preserve">Odkopávky a prokopávky nezapažené  s přehozením výkopku na vzdálenost do 3 m nebo s naložením na dopravní prostředek v hornině tř. 3 přes 100 do 1 000 m3</t>
  </si>
  <si>
    <t>0,115*39+0,06*24+0,45*25 "odkopávky na úroveň pláně, odhad"</t>
  </si>
  <si>
    <t>13</t>
  </si>
  <si>
    <t>Zemní práce - hloubené vykopávky</t>
  </si>
  <si>
    <t>133201101</t>
  </si>
  <si>
    <t>Hloubení šachet v hornině tř. 3 objemu do 100 m3</t>
  </si>
  <si>
    <t>-1689356099</t>
  </si>
  <si>
    <t xml:space="preserve">Hloubení zapažených i nezapažených šachet  s případným nutným přemístěním výkopku ve výkopišti v hornině tř. 3 do 100 m3</t>
  </si>
  <si>
    <t>Patky pro uchycení hrací stěny</t>
  </si>
  <si>
    <t>0,3*0,5*0,8*8</t>
  </si>
  <si>
    <t>16</t>
  </si>
  <si>
    <t>Zemní práce - přemístění výkopku</t>
  </si>
  <si>
    <t>162201102</t>
  </si>
  <si>
    <t>Vodorovné přemístění do 50 m výkopku/sypaniny z horniny tř. 1 až 4</t>
  </si>
  <si>
    <t>724491551</t>
  </si>
  <si>
    <t xml:space="preserve">Vodorovné přemístění výkopku nebo sypaniny po suchu  na obvyklém dopravním prostředku, bez naložení výkopku, avšak se složením bez rozhrnutí z horniny tř. 1 až 4 na vzdálenost přes 20 do 50 m</t>
  </si>
  <si>
    <t>17,175+0,96</t>
  </si>
  <si>
    <t>17</t>
  </si>
  <si>
    <t>Zemní práce - konstrukce ze zemin</t>
  </si>
  <si>
    <t>5</t>
  </si>
  <si>
    <t>171101101</t>
  </si>
  <si>
    <t>Uložení sypaniny z hornin soudržných do násypů zhutněných na 95 % PS</t>
  </si>
  <si>
    <t>-659348832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</si>
  <si>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</si>
  <si>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207*0,1 "násyp na úroveň pláně odhad"</t>
  </si>
  <si>
    <t>6</t>
  </si>
  <si>
    <t>171201201</t>
  </si>
  <si>
    <t>Uložení sypaniny na skládky</t>
  </si>
  <si>
    <t>30751436</t>
  </si>
  <si>
    <t xml:space="preserve">Uložení sypaniny  na skládky</t>
  </si>
  <si>
    <t>18,135+271*0,1</t>
  </si>
  <si>
    <t>18</t>
  </si>
  <si>
    <t>Zemní práce - povrchové úpravy terénu</t>
  </si>
  <si>
    <t>7</t>
  </si>
  <si>
    <t>180404111</t>
  </si>
  <si>
    <t>Založení hřišťového trávníku výsevem na vrstvě ornice</t>
  </si>
  <si>
    <t>1579559658</t>
  </si>
  <si>
    <t xml:space="preserve">Založení hřišťového trávníku výsevem  na vrstvě ornice</t>
  </si>
  <si>
    <t>8</t>
  </si>
  <si>
    <t>M</t>
  </si>
  <si>
    <t>00572420</t>
  </si>
  <si>
    <t>osivo směs travní parková okrasná</t>
  </si>
  <si>
    <t>kg</t>
  </si>
  <si>
    <t>-1905850578</t>
  </si>
  <si>
    <t>81,8*0,03 "30 g/m2"</t>
  </si>
  <si>
    <t>9</t>
  </si>
  <si>
    <t>25111111</t>
  </si>
  <si>
    <t>ledek amonný s vápencem</t>
  </si>
  <si>
    <t>-1595438899</t>
  </si>
  <si>
    <t>81,8*0,02 "20 g/m2"</t>
  </si>
  <si>
    <t>10</t>
  </si>
  <si>
    <t>181301105</t>
  </si>
  <si>
    <t>Rozprostření ornice tl vrstvy do 300 mm pl do 500 m2 v rovině nebo ve svahu do 1:5</t>
  </si>
  <si>
    <t>-1737684981</t>
  </si>
  <si>
    <t>Rozprostření a urovnání ornice v rovině nebo ve svahu sklonu do 1:5 při souvislé ploše do 500 m2, tl. vrstvy přes 250 do 300 mm</t>
  </si>
  <si>
    <t>úprava terénu kolem zpevněných ploch (rozhrnutí přebytečné zeminy v tl. 300mm)</t>
  </si>
  <si>
    <t>81,8</t>
  </si>
  <si>
    <t>181951102</t>
  </si>
  <si>
    <t>Úprava pláně v hornině tř. 1 až 4 se zhutněním</t>
  </si>
  <si>
    <t>1647924030</t>
  </si>
  <si>
    <t xml:space="preserve">Úprava pláně vyrovnáním výškových rozdílů  v hornině tř. 1 až 4 se zhutněním</t>
  </si>
  <si>
    <t xml:space="preserve">271 "Celková upravovaná plocha" </t>
  </si>
  <si>
    <t>Zakládání</t>
  </si>
  <si>
    <t>Zakládání - úprava podloží a základové spáry, zlepšování vlastností hornin</t>
  </si>
  <si>
    <t>213141111</t>
  </si>
  <si>
    <t>Zřízení vrstvy z geotextilie v rovině nebo ve sklonu do 1:5 š do 3 m</t>
  </si>
  <si>
    <t>-2124860378</t>
  </si>
  <si>
    <t xml:space="preserve">Zřízení vrstvy z geotextilie  filtrační, separační, odvodňovací, ochranné, výztužné nebo protierozní v rovině nebo ve sklonu do 1:5, šířky do 3 m</t>
  </si>
  <si>
    <t>5,5*5,5 "doskočiště"</t>
  </si>
  <si>
    <t>69311068</t>
  </si>
  <si>
    <t>geotextilie netkaná separační, ochranná, filtrační, drenážní PP 300g/m2</t>
  </si>
  <si>
    <t>266609581</t>
  </si>
  <si>
    <t>P</t>
  </si>
  <si>
    <t xml:space="preserve">Poznámka k položce:_x000d_
geoNETEX M 300, Plošná hmotnost: 300 g/m2, Pevnost v tahu (podélně/příčně): 3,0/2,5 kN/m, Statické protržení (CBR): 400 N, Funkce: F, F+S  Šířka: 2 m, Délka nábalu: 50 m</t>
  </si>
  <si>
    <t>30,25*1,15 "ztratné 15%"</t>
  </si>
  <si>
    <t>27</t>
  </si>
  <si>
    <t>Zakládání - základy</t>
  </si>
  <si>
    <t>14</t>
  </si>
  <si>
    <t>275313611</t>
  </si>
  <si>
    <t>Základové patky z betonu tř. C 16/20</t>
  </si>
  <si>
    <t>406332001</t>
  </si>
  <si>
    <t>Základy z betonu prostého patky a bloky z betonu kamenem neprokládaného tř. C 16/20</t>
  </si>
  <si>
    <t>Komunikace</t>
  </si>
  <si>
    <t>56</t>
  </si>
  <si>
    <t>Podkladní vrstvy komunikací, letišť a ploch</t>
  </si>
  <si>
    <t>564231111</t>
  </si>
  <si>
    <t>Podklad nebo podsyp ze štěrkopísku ŠP tl 100 mm</t>
  </si>
  <si>
    <t>1720745170</t>
  </si>
  <si>
    <t xml:space="preserve">Podklad nebo podsyp ze štěrkopísku ŠP  s rozprostřením, vlhčením a zhutněním, po zhutnění tl. 100 mm</t>
  </si>
  <si>
    <t>5,1*5,1 "doskočiště skok daleký"</t>
  </si>
  <si>
    <t>564772113</t>
  </si>
  <si>
    <t>Podklad z vibrovaného štěrku VŠ tl 270 mm</t>
  </si>
  <si>
    <t>-1102840655</t>
  </si>
  <si>
    <t xml:space="preserve">Podklad nebo kryt z vibrovaného štěrku VŠ  s rozprostřením, vlhčením a zhutněním, po zhutnění tl. 270 mm</t>
  </si>
  <si>
    <t>Plocha zámkové dlažby(měřeno elektronicky)</t>
  </si>
  <si>
    <t>39</t>
  </si>
  <si>
    <t>564772115</t>
  </si>
  <si>
    <t>Podklad z vibrovaného štěrku VŠ tl 290 mm</t>
  </si>
  <si>
    <t>1236444473</t>
  </si>
  <si>
    <t xml:space="preserve">Podklad nebo kryt z vibrovaného štěrku VŠ  s rozprostřením, vlhčením a zhutněním, po zhutnění tl. 290 mm</t>
  </si>
  <si>
    <t>57</t>
  </si>
  <si>
    <t>Kryty pozemních komunikací letišť a ploch z kameniva nebo živičné</t>
  </si>
  <si>
    <t>575191R01</t>
  </si>
  <si>
    <t>Podklad ploch pro tělovýchovu z elastické podložky tl 30mm</t>
  </si>
  <si>
    <t>668209018</t>
  </si>
  <si>
    <t>58</t>
  </si>
  <si>
    <t>Kryty pozemních komunikací, letišť a ploch z betonu a ostatních hmot</t>
  </si>
  <si>
    <t>19</t>
  </si>
  <si>
    <t>5891161-02</t>
  </si>
  <si>
    <t>Umělý vodopropustný polyuretanový povrch EPDM tl. 11mm - RAL 3016, ruční pokládka</t>
  </si>
  <si>
    <t>-1340011314</t>
  </si>
  <si>
    <t>129 "RAL 3016, měřeno elektronicky"</t>
  </si>
  <si>
    <t>20</t>
  </si>
  <si>
    <t>5891161-03</t>
  </si>
  <si>
    <t>Umělý vodopropustný polyuretanový povrch EPDM tl. 11mm - RAL 3017, ruční pokládka</t>
  </si>
  <si>
    <t>-1459811135</t>
  </si>
  <si>
    <t>78 "RAL 3017, měřeno elektronicky"</t>
  </si>
  <si>
    <t>5891161-04</t>
  </si>
  <si>
    <t>Barevné vyznačení hřišť nástřikem různobarevných pásů</t>
  </si>
  <si>
    <t>bm</t>
  </si>
  <si>
    <t>-646723298</t>
  </si>
  <si>
    <t>250 "měřeno elektronicky vč startů odrazů apod"</t>
  </si>
  <si>
    <t>59</t>
  </si>
  <si>
    <t>Kryty pozemních komunikací, letišť a ploch dlážděných (předlažby)</t>
  </si>
  <si>
    <t>22</t>
  </si>
  <si>
    <t>596211110</t>
  </si>
  <si>
    <t>Kladení zámkové dlažby komunikací pro pěší tl 60 mm skupiny A pl do 50 m2</t>
  </si>
  <si>
    <t>-1700407523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</si>
  <si>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</si>
  <si>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23</t>
  </si>
  <si>
    <t>59245018</t>
  </si>
  <si>
    <t>dlažba skladebná betonová 200x100x60mm přírodní</t>
  </si>
  <si>
    <t>-765572929</t>
  </si>
  <si>
    <t>39*1,05 "ztratné 5%"</t>
  </si>
  <si>
    <t>24</t>
  </si>
  <si>
    <t>59R0001</t>
  </si>
  <si>
    <t>Napojení na stávající schodiště</t>
  </si>
  <si>
    <t>kus</t>
  </si>
  <si>
    <t>-1467746677</t>
  </si>
  <si>
    <t>Napojení na stávající schodiště - kompletní práce a dodávka včetně výškového a půdorysného dorovnání styčných ploch</t>
  </si>
  <si>
    <t>Ostatní konstrukce a práce, bourání</t>
  </si>
  <si>
    <t>91</t>
  </si>
  <si>
    <t>Doplňující konstrukce a práce pozemních komunikací, letišť a ploch</t>
  </si>
  <si>
    <t>25</t>
  </si>
  <si>
    <t>916331112</t>
  </si>
  <si>
    <t>Osazení zahradního obrubníku betonového do lože z betonu s boční opěrou</t>
  </si>
  <si>
    <t>m</t>
  </si>
  <si>
    <t>-47309851</t>
  </si>
  <si>
    <t>Osazení zahradního obrubníku betonového s ložem tl. od 50 do 100 mm z betonu prostého tř. C 12/15 s boční opěrou z betonu prostého tř. C 12/15</t>
  </si>
  <si>
    <t>zahradní obrubník+pryžový obrubník "měřeno elektronicky"</t>
  </si>
  <si>
    <t>88,3+20</t>
  </si>
  <si>
    <t>26</t>
  </si>
  <si>
    <t>59217037</t>
  </si>
  <si>
    <t>obrubník betonový parkový přírodní 500x50x200mm</t>
  </si>
  <si>
    <t>1831649500</t>
  </si>
  <si>
    <t>88,3*1,02+0,434 "ztratné 2%"</t>
  </si>
  <si>
    <t>592R01</t>
  </si>
  <si>
    <t xml:space="preserve">obrubník pryžový 1000x5x25 cm </t>
  </si>
  <si>
    <t>1434707046</t>
  </si>
  <si>
    <t>4*5*1,02+0,6 "ztratné 2%, zaokrouhleno"</t>
  </si>
  <si>
    <t>93</t>
  </si>
  <si>
    <t>Různé dokončovací kce a práce inženýrských staveb</t>
  </si>
  <si>
    <t>28</t>
  </si>
  <si>
    <t>936R001</t>
  </si>
  <si>
    <t xml:space="preserve">Písek doskočiště oblé valouny frakce 0-4 </t>
  </si>
  <si>
    <t>-328349836</t>
  </si>
  <si>
    <t>5*5*0,45</t>
  </si>
  <si>
    <t>99</t>
  </si>
  <si>
    <t>Přesun hmot</t>
  </si>
  <si>
    <t>29</t>
  </si>
  <si>
    <t>998222012</t>
  </si>
  <si>
    <t>Přesun hmot pro tělovýchovné plochy</t>
  </si>
  <si>
    <t>t</t>
  </si>
  <si>
    <t>-1003597941</t>
  </si>
  <si>
    <t xml:space="preserve">Přesun hmot pro tělovýchovné plochy  dopravní vzdálenost do 200 m</t>
  </si>
  <si>
    <t>PSV</t>
  </si>
  <si>
    <t>Práce a dodávky PSV</t>
  </si>
  <si>
    <t>797</t>
  </si>
  <si>
    <t>Vybavení sportovišť</t>
  </si>
  <si>
    <t>30</t>
  </si>
  <si>
    <t>797R015</t>
  </si>
  <si>
    <t>D+M dřevěný altán cca 12m2</t>
  </si>
  <si>
    <t>1630594483</t>
  </si>
  <si>
    <t>D+M dřevěný altán cca 12m2 - zábradlí s výplní kolem dokola s vynechaným vstupem, stoly a lavice po obvodu, asfaltová střecha, povrchová úprava lazurou dle výběru investora, kotveno do 4 bet. patek (připadně samonosný s podlahou) - sloupy lepené hranoly průřez min 12x12cm</t>
  </si>
  <si>
    <t>31</t>
  </si>
  <si>
    <t>797R016</t>
  </si>
  <si>
    <t>D+M hrací stěna</t>
  </si>
  <si>
    <t>-1614687045</t>
  </si>
  <si>
    <t>D+M hrací stěna - dle výkresové dokumentace</t>
  </si>
  <si>
    <t>VRN</t>
  </si>
  <si>
    <t>Vedlejší rozpočtové náklady</t>
  </si>
  <si>
    <t>32</t>
  </si>
  <si>
    <t>999011111</t>
  </si>
  <si>
    <t>Zařízení staveniště</t>
  </si>
  <si>
    <t>-968601698</t>
  </si>
  <si>
    <t>33</t>
  </si>
  <si>
    <t>999111112</t>
  </si>
  <si>
    <t>Úprava vjezdu na staveniště</t>
  </si>
  <si>
    <t>113449596</t>
  </si>
  <si>
    <t>Úprava vjezdu na staveniště vč. ochrany stávajících kcí, stromů apod, oprava travnatých ploch užívaných stavbou atd.</t>
  </si>
  <si>
    <t>34</t>
  </si>
  <si>
    <t>999111111</t>
  </si>
  <si>
    <t>Dokumentace skutečného provedení dle vyhl. 499/2006 Sb.</t>
  </si>
  <si>
    <t>512</t>
  </si>
  <si>
    <t>635455606</t>
  </si>
  <si>
    <t>Dokumentace skutečného provedení dle vyhl. 499/2006 Sb., ve třech listinných vyhotoveních a jednom elektronickém vyhotovení na CD-Rom</t>
  </si>
  <si>
    <t>35</t>
  </si>
  <si>
    <t>999111112.1</t>
  </si>
  <si>
    <t>Vytyčení inženýrských sítí, ochrana stávajících vedení a zařízení před poškozením</t>
  </si>
  <si>
    <t>-958352763</t>
  </si>
  <si>
    <t>36</t>
  </si>
  <si>
    <t>999111113</t>
  </si>
  <si>
    <t>Pojištění odpovědnosti za škodu, dle návrhu smlouvy o dílo</t>
  </si>
  <si>
    <t>-1183077323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</si>
</sst>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28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28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28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28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28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39</v>
      </c>
    </row>
    <row r="19" s="1" customFormat="1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39</v>
      </c>
    </row>
    <row r="20" s="1" customFormat="1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38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58</v>
      </c>
      <c r="AI60" s="41"/>
      <c r="AJ60" s="41"/>
      <c r="AK60" s="41"/>
      <c r="AL60" s="41"/>
      <c r="AM60" s="63" t="s">
        <v>59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60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58</v>
      </c>
      <c r="AI75" s="41"/>
      <c r="AJ75" s="41"/>
      <c r="AK75" s="41"/>
      <c r="AL75" s="41"/>
      <c r="AM75" s="63" t="s">
        <v>59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19-003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Sportovní hřiště v MŠ Kladenská čp. 1332, Přelouč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MŠ Kladenská čp. 1332, Přelouč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12. 6. 2019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Přelouč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34</v>
      </c>
      <c r="AJ89" s="39"/>
      <c r="AK89" s="39"/>
      <c r="AL89" s="39"/>
      <c r="AM89" s="79" t="str">
        <f>IF(E17="","",E17)</f>
        <v>Linhart spol. s r. o.</v>
      </c>
      <c r="AN89" s="70"/>
      <c r="AO89" s="70"/>
      <c r="AP89" s="70"/>
      <c r="AQ89" s="39"/>
      <c r="AR89" s="43"/>
      <c r="AS89" s="80" t="s">
        <v>63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32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40</v>
      </c>
      <c r="AJ90" s="39"/>
      <c r="AK90" s="39"/>
      <c r="AL90" s="39"/>
      <c r="AM90" s="79" t="str">
        <f>IF(E20="","",E20)</f>
        <v>Libor Fouček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64</v>
      </c>
      <c r="D92" s="93"/>
      <c r="E92" s="93"/>
      <c r="F92" s="93"/>
      <c r="G92" s="93"/>
      <c r="H92" s="94"/>
      <c r="I92" s="95" t="s">
        <v>65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66</v>
      </c>
      <c r="AH92" s="93"/>
      <c r="AI92" s="93"/>
      <c r="AJ92" s="93"/>
      <c r="AK92" s="93"/>
      <c r="AL92" s="93"/>
      <c r="AM92" s="93"/>
      <c r="AN92" s="95" t="s">
        <v>67</v>
      </c>
      <c r="AO92" s="93"/>
      <c r="AP92" s="97"/>
      <c r="AQ92" s="98" t="s">
        <v>68</v>
      </c>
      <c r="AR92" s="43"/>
      <c r="AS92" s="99" t="s">
        <v>69</v>
      </c>
      <c r="AT92" s="100" t="s">
        <v>70</v>
      </c>
      <c r="AU92" s="100" t="s">
        <v>71</v>
      </c>
      <c r="AV92" s="100" t="s">
        <v>72</v>
      </c>
      <c r="AW92" s="100" t="s">
        <v>73</v>
      </c>
      <c r="AX92" s="100" t="s">
        <v>74</v>
      </c>
      <c r="AY92" s="100" t="s">
        <v>75</v>
      </c>
      <c r="AZ92" s="100" t="s">
        <v>76</v>
      </c>
      <c r="BA92" s="100" t="s">
        <v>77</v>
      </c>
      <c r="BB92" s="100" t="s">
        <v>78</v>
      </c>
      <c r="BC92" s="100" t="s">
        <v>79</v>
      </c>
      <c r="BD92" s="101" t="s">
        <v>80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ROUND(AS95,0)</f>
        <v>0</v>
      </c>
      <c r="AT94" s="113">
        <f>ROUND(SUM(AV94:AW94),0)</f>
        <v>0</v>
      </c>
      <c r="AU94" s="114">
        <f>ROUND(AU95,5)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ROUND(AZ95,0)</f>
        <v>0</v>
      </c>
      <c r="BA94" s="113">
        <f>ROUND(BA95,0)</f>
        <v>0</v>
      </c>
      <c r="BB94" s="113">
        <f>ROUND(BB95,0)</f>
        <v>0</v>
      </c>
      <c r="BC94" s="113">
        <f>ROUND(BC95,0)</f>
        <v>0</v>
      </c>
      <c r="BD94" s="115">
        <f>ROUND(BD95,0)</f>
        <v>0</v>
      </c>
      <c r="BE94" s="6"/>
      <c r="BS94" s="116" t="s">
        <v>82</v>
      </c>
      <c r="BT94" s="116" t="s">
        <v>83</v>
      </c>
      <c r="BV94" s="116" t="s">
        <v>84</v>
      </c>
      <c r="BW94" s="116" t="s">
        <v>5</v>
      </c>
      <c r="BX94" s="116" t="s">
        <v>85</v>
      </c>
      <c r="CL94" s="116" t="s">
        <v>19</v>
      </c>
    </row>
    <row r="95" s="7" customFormat="1" ht="24.75" customHeight="1">
      <c r="A95" s="117" t="s">
        <v>86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'19-003 - Sportovní hřiště...'!J28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87</v>
      </c>
      <c r="AR95" s="124"/>
      <c r="AS95" s="125">
        <v>0</v>
      </c>
      <c r="AT95" s="126">
        <f>ROUND(SUM(AV95:AW95),0)</f>
        <v>0</v>
      </c>
      <c r="AU95" s="127">
        <f>'19-003 - Sportovní hřiště...'!P136</f>
        <v>0</v>
      </c>
      <c r="AV95" s="126">
        <f>'19-003 - Sportovní hřiště...'!J31</f>
        <v>0</v>
      </c>
      <c r="AW95" s="126">
        <f>'19-003 - Sportovní hřiště...'!J32</f>
        <v>0</v>
      </c>
      <c r="AX95" s="126">
        <f>'19-003 - Sportovní hřiště...'!J33</f>
        <v>0</v>
      </c>
      <c r="AY95" s="126">
        <f>'19-003 - Sportovní hřiště...'!J34</f>
        <v>0</v>
      </c>
      <c r="AZ95" s="126">
        <f>'19-003 - Sportovní hřiště...'!F31</f>
        <v>0</v>
      </c>
      <c r="BA95" s="126">
        <f>'19-003 - Sportovní hřiště...'!F32</f>
        <v>0</v>
      </c>
      <c r="BB95" s="126">
        <f>'19-003 - Sportovní hřiště...'!F33</f>
        <v>0</v>
      </c>
      <c r="BC95" s="126">
        <f>'19-003 - Sportovní hřiště...'!F34</f>
        <v>0</v>
      </c>
      <c r="BD95" s="128">
        <f>'19-003 - Sportovní hřiště...'!F35</f>
        <v>0</v>
      </c>
      <c r="BE95" s="7"/>
      <c r="BT95" s="129" t="s">
        <v>39</v>
      </c>
      <c r="BU95" s="129" t="s">
        <v>88</v>
      </c>
      <c r="BV95" s="129" t="s">
        <v>84</v>
      </c>
      <c r="BW95" s="129" t="s">
        <v>5</v>
      </c>
      <c r="BX95" s="129" t="s">
        <v>85</v>
      </c>
      <c r="CL95" s="129" t="s">
        <v>19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zPq6auJF5fbtVDuKLsQ10lO0Kb5hLBFiFHg+6w3iUa48McZZ10MuiQznlShhw96RamcfCp9wPHcRql93uFlyiQ==" hashValue="pY2tzD0bkb5G8rVIt5v2UBzTugnB5ff68tA3Bsgt5qayaUnAlOjkO6ucsMFD0cvZhZZfjqeJEeaCU6Qi20szmw==" algorithmName="SHA-512" password="9F60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-003 - Sportovní hřišt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89</v>
      </c>
    </row>
    <row r="4" s="1" customFormat="1" ht="24.96" customHeight="1">
      <c r="B4" s="19"/>
      <c r="D4" s="132" t="s">
        <v>90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19</v>
      </c>
      <c r="G9" s="37"/>
      <c r="H9" s="37"/>
      <c r="I9" s="134" t="s">
        <v>20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21</v>
      </c>
      <c r="E10" s="37"/>
      <c r="F10" s="136" t="s">
        <v>22</v>
      </c>
      <c r="G10" s="37"/>
      <c r="H10" s="37"/>
      <c r="I10" s="134" t="s">
        <v>23</v>
      </c>
      <c r="J10" s="137" t="str">
        <f>'Rekapitulace stavby'!AN8</f>
        <v>12. 6. 2019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25</v>
      </c>
      <c r="E12" s="37"/>
      <c r="F12" s="37"/>
      <c r="G12" s="37"/>
      <c r="H12" s="37"/>
      <c r="I12" s="134" t="s">
        <v>26</v>
      </c>
      <c r="J12" s="136" t="s">
        <v>27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29</v>
      </c>
      <c r="F13" s="37"/>
      <c r="G13" s="37"/>
      <c r="H13" s="37"/>
      <c r="I13" s="134" t="s">
        <v>30</v>
      </c>
      <c r="J13" s="136" t="s">
        <v>31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32</v>
      </c>
      <c r="E15" s="37"/>
      <c r="F15" s="37"/>
      <c r="G15" s="37"/>
      <c r="H15" s="37"/>
      <c r="I15" s="134" t="s">
        <v>26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30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34</v>
      </c>
      <c r="E18" s="37"/>
      <c r="F18" s="37"/>
      <c r="G18" s="37"/>
      <c r="H18" s="37"/>
      <c r="I18" s="134" t="s">
        <v>26</v>
      </c>
      <c r="J18" s="136" t="s">
        <v>35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36</v>
      </c>
      <c r="F19" s="37"/>
      <c r="G19" s="37"/>
      <c r="H19" s="37"/>
      <c r="I19" s="134" t="s">
        <v>30</v>
      </c>
      <c r="J19" s="136" t="s">
        <v>37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40</v>
      </c>
      <c r="E21" s="37"/>
      <c r="F21" s="37"/>
      <c r="G21" s="37"/>
      <c r="H21" s="37"/>
      <c r="I21" s="134" t="s">
        <v>26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41</v>
      </c>
      <c r="F22" s="37"/>
      <c r="G22" s="37"/>
      <c r="H22" s="37"/>
      <c r="I22" s="134" t="s">
        <v>30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42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43</v>
      </c>
      <c r="E28" s="37"/>
      <c r="F28" s="37"/>
      <c r="G28" s="37"/>
      <c r="H28" s="37"/>
      <c r="I28" s="37"/>
      <c r="J28" s="144">
        <f>ROUND(J136, 0)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45</v>
      </c>
      <c r="G30" s="37"/>
      <c r="H30" s="37"/>
      <c r="I30" s="145" t="s">
        <v>44</v>
      </c>
      <c r="J30" s="145" t="s">
        <v>46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47</v>
      </c>
      <c r="E31" s="134" t="s">
        <v>48</v>
      </c>
      <c r="F31" s="147">
        <f>ROUND((SUM(BE136:BE260)),  0)</f>
        <v>0</v>
      </c>
      <c r="G31" s="37"/>
      <c r="H31" s="37"/>
      <c r="I31" s="148">
        <v>0.20999999999999999</v>
      </c>
      <c r="J31" s="147">
        <f>ROUND(((SUM(BE136:BE260))*I31),  0)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49</v>
      </c>
      <c r="F32" s="147">
        <f>ROUND((SUM(BF136:BF260)),  0)</f>
        <v>0</v>
      </c>
      <c r="G32" s="37"/>
      <c r="H32" s="37"/>
      <c r="I32" s="148">
        <v>0.14999999999999999</v>
      </c>
      <c r="J32" s="147">
        <f>ROUND(((SUM(BF136:BF260))*I32), 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50</v>
      </c>
      <c r="F33" s="147">
        <f>ROUND((SUM(BG136:BG260)),  0)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51</v>
      </c>
      <c r="F34" s="147">
        <f>ROUND((SUM(BH136:BH260)),  0)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52</v>
      </c>
      <c r="F35" s="147">
        <f>ROUND((SUM(BI136:BI260)),  0)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53</v>
      </c>
      <c r="E37" s="151"/>
      <c r="F37" s="151"/>
      <c r="G37" s="152" t="s">
        <v>54</v>
      </c>
      <c r="H37" s="153" t="s">
        <v>55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56</v>
      </c>
      <c r="E50" s="157"/>
      <c r="F50" s="157"/>
      <c r="G50" s="156" t="s">
        <v>57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58</v>
      </c>
      <c r="E61" s="159"/>
      <c r="F61" s="160" t="s">
        <v>59</v>
      </c>
      <c r="G61" s="158" t="s">
        <v>58</v>
      </c>
      <c r="H61" s="159"/>
      <c r="I61" s="159"/>
      <c r="J61" s="161" t="s">
        <v>59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60</v>
      </c>
      <c r="E65" s="162"/>
      <c r="F65" s="162"/>
      <c r="G65" s="156" t="s">
        <v>61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58</v>
      </c>
      <c r="E76" s="159"/>
      <c r="F76" s="160" t="s">
        <v>59</v>
      </c>
      <c r="G76" s="158" t="s">
        <v>58</v>
      </c>
      <c r="H76" s="159"/>
      <c r="I76" s="159"/>
      <c r="J76" s="161" t="s">
        <v>59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Sportovní hřiště v MŠ Kladenská čp. 1332, Přelouč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MŠ Kladenská čp. 1332, Přelouč</v>
      </c>
      <c r="G87" s="39"/>
      <c r="H87" s="39"/>
      <c r="I87" s="31" t="s">
        <v>23</v>
      </c>
      <c r="J87" s="78" t="str">
        <f>IF(J10="","",J10)</f>
        <v>12. 6. 2019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E13</f>
        <v>Město Přelouč</v>
      </c>
      <c r="G89" s="39"/>
      <c r="H89" s="39"/>
      <c r="I89" s="31" t="s">
        <v>34</v>
      </c>
      <c r="J89" s="35" t="str">
        <f>E19</f>
        <v>Linhart spol. s r. 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32</v>
      </c>
      <c r="D90" s="39"/>
      <c r="E90" s="39"/>
      <c r="F90" s="26" t="str">
        <f>IF(E16="","",E16)</f>
        <v>Vyplň údaj</v>
      </c>
      <c r="G90" s="39"/>
      <c r="H90" s="39"/>
      <c r="I90" s="31" t="s">
        <v>40</v>
      </c>
      <c r="J90" s="35" t="str">
        <f>E22</f>
        <v>Libor Fouček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92</v>
      </c>
      <c r="D92" s="168"/>
      <c r="E92" s="168"/>
      <c r="F92" s="168"/>
      <c r="G92" s="168"/>
      <c r="H92" s="168"/>
      <c r="I92" s="168"/>
      <c r="J92" s="169" t="s">
        <v>93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94</v>
      </c>
      <c r="D94" s="39"/>
      <c r="E94" s="39"/>
      <c r="F94" s="39"/>
      <c r="G94" s="39"/>
      <c r="H94" s="39"/>
      <c r="I94" s="39"/>
      <c r="J94" s="109">
        <f>J136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95</v>
      </c>
    </row>
    <row r="95" s="9" customFormat="1" ht="24.96" customHeight="1">
      <c r="A95" s="9"/>
      <c r="B95" s="171"/>
      <c r="C95" s="172"/>
      <c r="D95" s="173" t="s">
        <v>96</v>
      </c>
      <c r="E95" s="174"/>
      <c r="F95" s="174"/>
      <c r="G95" s="174"/>
      <c r="H95" s="174"/>
      <c r="I95" s="174"/>
      <c r="J95" s="175">
        <f>J137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97</v>
      </c>
      <c r="E96" s="180"/>
      <c r="F96" s="180"/>
      <c r="G96" s="180"/>
      <c r="H96" s="180"/>
      <c r="I96" s="180"/>
      <c r="J96" s="181">
        <f>J138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J139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77"/>
      <c r="C98" s="178"/>
      <c r="D98" s="179" t="s">
        <v>99</v>
      </c>
      <c r="E98" s="180"/>
      <c r="F98" s="180"/>
      <c r="G98" s="180"/>
      <c r="H98" s="180"/>
      <c r="I98" s="180"/>
      <c r="J98" s="181">
        <f>J143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77"/>
      <c r="C99" s="178"/>
      <c r="D99" s="179" t="s">
        <v>100</v>
      </c>
      <c r="E99" s="180"/>
      <c r="F99" s="180"/>
      <c r="G99" s="180"/>
      <c r="H99" s="180"/>
      <c r="I99" s="180"/>
      <c r="J99" s="181">
        <f>J147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77"/>
      <c r="C100" s="178"/>
      <c r="D100" s="179" t="s">
        <v>101</v>
      </c>
      <c r="E100" s="180"/>
      <c r="F100" s="180"/>
      <c r="G100" s="180"/>
      <c r="H100" s="180"/>
      <c r="I100" s="180"/>
      <c r="J100" s="181">
        <f>J152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77"/>
      <c r="C101" s="178"/>
      <c r="D101" s="179" t="s">
        <v>102</v>
      </c>
      <c r="E101" s="180"/>
      <c r="F101" s="180"/>
      <c r="G101" s="180"/>
      <c r="H101" s="180"/>
      <c r="I101" s="180"/>
      <c r="J101" s="181">
        <f>J156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77"/>
      <c r="C102" s="178"/>
      <c r="D102" s="179" t="s">
        <v>103</v>
      </c>
      <c r="E102" s="180"/>
      <c r="F102" s="180"/>
      <c r="G102" s="180"/>
      <c r="H102" s="180"/>
      <c r="I102" s="180"/>
      <c r="J102" s="181">
        <f>J163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104</v>
      </c>
      <c r="E103" s="180"/>
      <c r="F103" s="180"/>
      <c r="G103" s="180"/>
      <c r="H103" s="180"/>
      <c r="I103" s="180"/>
      <c r="J103" s="181">
        <f>J179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77"/>
      <c r="C104" s="178"/>
      <c r="D104" s="179" t="s">
        <v>105</v>
      </c>
      <c r="E104" s="180"/>
      <c r="F104" s="180"/>
      <c r="G104" s="180"/>
      <c r="H104" s="180"/>
      <c r="I104" s="180"/>
      <c r="J104" s="181">
        <f>J180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77"/>
      <c r="C105" s="178"/>
      <c r="D105" s="179" t="s">
        <v>106</v>
      </c>
      <c r="E105" s="180"/>
      <c r="F105" s="180"/>
      <c r="G105" s="180"/>
      <c r="H105" s="180"/>
      <c r="I105" s="180"/>
      <c r="J105" s="181">
        <f>J188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107</v>
      </c>
      <c r="E106" s="180"/>
      <c r="F106" s="180"/>
      <c r="G106" s="180"/>
      <c r="H106" s="180"/>
      <c r="I106" s="180"/>
      <c r="J106" s="181">
        <f>J193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77"/>
      <c r="C107" s="178"/>
      <c r="D107" s="179" t="s">
        <v>108</v>
      </c>
      <c r="E107" s="180"/>
      <c r="F107" s="180"/>
      <c r="G107" s="180"/>
      <c r="H107" s="180"/>
      <c r="I107" s="180"/>
      <c r="J107" s="181">
        <f>J194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77"/>
      <c r="C108" s="178"/>
      <c r="D108" s="179" t="s">
        <v>109</v>
      </c>
      <c r="E108" s="180"/>
      <c r="F108" s="180"/>
      <c r="G108" s="180"/>
      <c r="H108" s="180"/>
      <c r="I108" s="180"/>
      <c r="J108" s="181">
        <f>J204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77"/>
      <c r="C109" s="178"/>
      <c r="D109" s="179" t="s">
        <v>110</v>
      </c>
      <c r="E109" s="180"/>
      <c r="F109" s="180"/>
      <c r="G109" s="180"/>
      <c r="H109" s="180"/>
      <c r="I109" s="180"/>
      <c r="J109" s="181">
        <f>J207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77"/>
      <c r="C110" s="178"/>
      <c r="D110" s="179" t="s">
        <v>111</v>
      </c>
      <c r="E110" s="180"/>
      <c r="F110" s="180"/>
      <c r="G110" s="180"/>
      <c r="H110" s="180"/>
      <c r="I110" s="180"/>
      <c r="J110" s="181">
        <f>J217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112</v>
      </c>
      <c r="E111" s="180"/>
      <c r="F111" s="180"/>
      <c r="G111" s="180"/>
      <c r="H111" s="180"/>
      <c r="I111" s="180"/>
      <c r="J111" s="181">
        <f>J225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77"/>
      <c r="C112" s="178"/>
      <c r="D112" s="179" t="s">
        <v>113</v>
      </c>
      <c r="E112" s="180"/>
      <c r="F112" s="180"/>
      <c r="G112" s="180"/>
      <c r="H112" s="180"/>
      <c r="I112" s="180"/>
      <c r="J112" s="181">
        <f>J226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77"/>
      <c r="C113" s="178"/>
      <c r="D113" s="179" t="s">
        <v>114</v>
      </c>
      <c r="E113" s="180"/>
      <c r="F113" s="180"/>
      <c r="G113" s="180"/>
      <c r="H113" s="180"/>
      <c r="I113" s="180"/>
      <c r="J113" s="181">
        <f>J237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77"/>
      <c r="C114" s="178"/>
      <c r="D114" s="179" t="s">
        <v>115</v>
      </c>
      <c r="E114" s="180"/>
      <c r="F114" s="180"/>
      <c r="G114" s="180"/>
      <c r="H114" s="180"/>
      <c r="I114" s="180"/>
      <c r="J114" s="181">
        <f>J241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1"/>
      <c r="C115" s="172"/>
      <c r="D115" s="173" t="s">
        <v>116</v>
      </c>
      <c r="E115" s="174"/>
      <c r="F115" s="174"/>
      <c r="G115" s="174"/>
      <c r="H115" s="174"/>
      <c r="I115" s="174"/>
      <c r="J115" s="175">
        <f>J244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7"/>
      <c r="C116" s="178"/>
      <c r="D116" s="179" t="s">
        <v>117</v>
      </c>
      <c r="E116" s="180"/>
      <c r="F116" s="180"/>
      <c r="G116" s="180"/>
      <c r="H116" s="180"/>
      <c r="I116" s="180"/>
      <c r="J116" s="181">
        <f>J245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1"/>
      <c r="C117" s="172"/>
      <c r="D117" s="173" t="s">
        <v>118</v>
      </c>
      <c r="E117" s="174"/>
      <c r="F117" s="174"/>
      <c r="G117" s="174"/>
      <c r="H117" s="174"/>
      <c r="I117" s="174"/>
      <c r="J117" s="175">
        <f>J250</f>
        <v>0</v>
      </c>
      <c r="K117" s="172"/>
      <c r="L117" s="17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77"/>
      <c r="C118" s="178"/>
      <c r="D118" s="179" t="s">
        <v>119</v>
      </c>
      <c r="E118" s="180"/>
      <c r="F118" s="180"/>
      <c r="G118" s="180"/>
      <c r="H118" s="180"/>
      <c r="I118" s="180"/>
      <c r="J118" s="181">
        <f>J251</f>
        <v>0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120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E7</f>
        <v>Sportovní hřiště v MŠ Kladenská čp. 1332, Přelouč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F10</f>
        <v>MŠ Kladenská čp. 1332, Přelouč</v>
      </c>
      <c r="G130" s="39"/>
      <c r="H130" s="39"/>
      <c r="I130" s="31" t="s">
        <v>23</v>
      </c>
      <c r="J130" s="78" t="str">
        <f>IF(J10="","",J10)</f>
        <v>12. 6. 2019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25</v>
      </c>
      <c r="D132" s="39"/>
      <c r="E132" s="39"/>
      <c r="F132" s="26" t="str">
        <f>E13</f>
        <v>Město Přelouč</v>
      </c>
      <c r="G132" s="39"/>
      <c r="H132" s="39"/>
      <c r="I132" s="31" t="s">
        <v>34</v>
      </c>
      <c r="J132" s="35" t="str">
        <f>E19</f>
        <v>Linhart spol. s r. 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32</v>
      </c>
      <c r="D133" s="39"/>
      <c r="E133" s="39"/>
      <c r="F133" s="26" t="str">
        <f>IF(E16="","",E16)</f>
        <v>Vyplň údaj</v>
      </c>
      <c r="G133" s="39"/>
      <c r="H133" s="39"/>
      <c r="I133" s="31" t="s">
        <v>40</v>
      </c>
      <c r="J133" s="35" t="str">
        <f>E22</f>
        <v>Libor Fouček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83"/>
      <c r="B135" s="184"/>
      <c r="C135" s="185" t="s">
        <v>121</v>
      </c>
      <c r="D135" s="186" t="s">
        <v>68</v>
      </c>
      <c r="E135" s="186" t="s">
        <v>64</v>
      </c>
      <c r="F135" s="186" t="s">
        <v>65</v>
      </c>
      <c r="G135" s="186" t="s">
        <v>122</v>
      </c>
      <c r="H135" s="186" t="s">
        <v>123</v>
      </c>
      <c r="I135" s="186" t="s">
        <v>124</v>
      </c>
      <c r="J135" s="186" t="s">
        <v>93</v>
      </c>
      <c r="K135" s="187" t="s">
        <v>125</v>
      </c>
      <c r="L135" s="188"/>
      <c r="M135" s="99" t="s">
        <v>1</v>
      </c>
      <c r="N135" s="100" t="s">
        <v>47</v>
      </c>
      <c r="O135" s="100" t="s">
        <v>126</v>
      </c>
      <c r="P135" s="100" t="s">
        <v>127</v>
      </c>
      <c r="Q135" s="100" t="s">
        <v>128</v>
      </c>
      <c r="R135" s="100" t="s">
        <v>129</v>
      </c>
      <c r="S135" s="100" t="s">
        <v>130</v>
      </c>
      <c r="T135" s="101" t="s">
        <v>131</v>
      </c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</row>
    <row r="136" s="2" customFormat="1" ht="22.8" customHeight="1">
      <c r="A136" s="37"/>
      <c r="B136" s="38"/>
      <c r="C136" s="106" t="s">
        <v>132</v>
      </c>
      <c r="D136" s="39"/>
      <c r="E136" s="39"/>
      <c r="F136" s="39"/>
      <c r="G136" s="39"/>
      <c r="H136" s="39"/>
      <c r="I136" s="39"/>
      <c r="J136" s="189">
        <f>BK136</f>
        <v>0</v>
      </c>
      <c r="K136" s="39"/>
      <c r="L136" s="43"/>
      <c r="M136" s="102"/>
      <c r="N136" s="190"/>
      <c r="O136" s="103"/>
      <c r="P136" s="191">
        <f>P137+P244+P250</f>
        <v>0</v>
      </c>
      <c r="Q136" s="103"/>
      <c r="R136" s="191">
        <f>R137+R244+R250</f>
        <v>317.36846679999996</v>
      </c>
      <c r="S136" s="103"/>
      <c r="T136" s="192">
        <f>T137+T244+T250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82</v>
      </c>
      <c r="AU136" s="16" t="s">
        <v>95</v>
      </c>
      <c r="BK136" s="193">
        <f>BK137+BK244+BK250</f>
        <v>0</v>
      </c>
    </row>
    <row r="137" s="12" customFormat="1" ht="25.92" customHeight="1">
      <c r="A137" s="12"/>
      <c r="B137" s="194"/>
      <c r="C137" s="195"/>
      <c r="D137" s="196" t="s">
        <v>82</v>
      </c>
      <c r="E137" s="197" t="s">
        <v>133</v>
      </c>
      <c r="F137" s="197" t="s">
        <v>134</v>
      </c>
      <c r="G137" s="195"/>
      <c r="H137" s="195"/>
      <c r="I137" s="198"/>
      <c r="J137" s="199">
        <f>BK137</f>
        <v>0</v>
      </c>
      <c r="K137" s="195"/>
      <c r="L137" s="200"/>
      <c r="M137" s="201"/>
      <c r="N137" s="202"/>
      <c r="O137" s="202"/>
      <c r="P137" s="203">
        <f>P138+P179+P193+P225</f>
        <v>0</v>
      </c>
      <c r="Q137" s="202"/>
      <c r="R137" s="203">
        <f>R138+R179+R193+R225</f>
        <v>317.36836679999999</v>
      </c>
      <c r="S137" s="202"/>
      <c r="T137" s="204">
        <f>T138+T179+T193+T225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5" t="s">
        <v>39</v>
      </c>
      <c r="AT137" s="206" t="s">
        <v>82</v>
      </c>
      <c r="AU137" s="206" t="s">
        <v>83</v>
      </c>
      <c r="AY137" s="205" t="s">
        <v>135</v>
      </c>
      <c r="BK137" s="207">
        <f>BK138+BK179+BK193+BK225</f>
        <v>0</v>
      </c>
    </row>
    <row r="138" s="12" customFormat="1" ht="22.8" customHeight="1">
      <c r="A138" s="12"/>
      <c r="B138" s="194"/>
      <c r="C138" s="195"/>
      <c r="D138" s="196" t="s">
        <v>82</v>
      </c>
      <c r="E138" s="208" t="s">
        <v>39</v>
      </c>
      <c r="F138" s="208" t="s">
        <v>136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P139+P143+P147+P152+P156+P163</f>
        <v>0</v>
      </c>
      <c r="Q138" s="202"/>
      <c r="R138" s="203">
        <f>R139+R143+R147+R152+R156+R163</f>
        <v>0.0040899999999999999</v>
      </c>
      <c r="S138" s="202"/>
      <c r="T138" s="204">
        <f>T139+T143+T147+T152+T156+T163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5" t="s">
        <v>39</v>
      </c>
      <c r="AT138" s="206" t="s">
        <v>82</v>
      </c>
      <c r="AU138" s="206" t="s">
        <v>39</v>
      </c>
      <c r="AY138" s="205" t="s">
        <v>135</v>
      </c>
      <c r="BK138" s="207">
        <f>BK139+BK143+BK147+BK152+BK156+BK163</f>
        <v>0</v>
      </c>
    </row>
    <row r="139" s="12" customFormat="1" ht="20.88" customHeight="1">
      <c r="A139" s="12"/>
      <c r="B139" s="194"/>
      <c r="C139" s="195"/>
      <c r="D139" s="196" t="s">
        <v>82</v>
      </c>
      <c r="E139" s="208" t="s">
        <v>137</v>
      </c>
      <c r="F139" s="208" t="s">
        <v>138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SUM(P140:P142)</f>
        <v>0</v>
      </c>
      <c r="Q139" s="202"/>
      <c r="R139" s="203">
        <f>SUM(R140:R142)</f>
        <v>0</v>
      </c>
      <c r="S139" s="202"/>
      <c r="T139" s="204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39</v>
      </c>
      <c r="AT139" s="206" t="s">
        <v>82</v>
      </c>
      <c r="AU139" s="206" t="s">
        <v>89</v>
      </c>
      <c r="AY139" s="205" t="s">
        <v>135</v>
      </c>
      <c r="BK139" s="207">
        <f>SUM(BK140:BK142)</f>
        <v>0</v>
      </c>
    </row>
    <row r="140" s="2" customFormat="1" ht="24.15" customHeight="1">
      <c r="A140" s="37"/>
      <c r="B140" s="38"/>
      <c r="C140" s="210" t="s">
        <v>39</v>
      </c>
      <c r="D140" s="210" t="s">
        <v>139</v>
      </c>
      <c r="E140" s="211" t="s">
        <v>140</v>
      </c>
      <c r="F140" s="212" t="s">
        <v>141</v>
      </c>
      <c r="G140" s="213" t="s">
        <v>142</v>
      </c>
      <c r="H140" s="214">
        <v>271</v>
      </c>
      <c r="I140" s="215"/>
      <c r="J140" s="216">
        <f>ROUND(I140*H140,2)</f>
        <v>0</v>
      </c>
      <c r="K140" s="212" t="s">
        <v>143</v>
      </c>
      <c r="L140" s="43"/>
      <c r="M140" s="217" t="s">
        <v>1</v>
      </c>
      <c r="N140" s="218" t="s">
        <v>48</v>
      </c>
      <c r="O140" s="90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144</v>
      </c>
      <c r="AT140" s="221" t="s">
        <v>139</v>
      </c>
      <c r="AU140" s="221" t="s">
        <v>145</v>
      </c>
      <c r="AY140" s="16" t="s">
        <v>135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39</v>
      </c>
      <c r="BK140" s="222">
        <f>ROUND(I140*H140,2)</f>
        <v>0</v>
      </c>
      <c r="BL140" s="16" t="s">
        <v>144</v>
      </c>
      <c r="BM140" s="221" t="s">
        <v>146</v>
      </c>
    </row>
    <row r="141" s="2" customFormat="1">
      <c r="A141" s="37"/>
      <c r="B141" s="38"/>
      <c r="C141" s="39"/>
      <c r="D141" s="223" t="s">
        <v>147</v>
      </c>
      <c r="E141" s="39"/>
      <c r="F141" s="224" t="s">
        <v>148</v>
      </c>
      <c r="G141" s="39"/>
      <c r="H141" s="39"/>
      <c r="I141" s="225"/>
      <c r="J141" s="39"/>
      <c r="K141" s="39"/>
      <c r="L141" s="43"/>
      <c r="M141" s="226"/>
      <c r="N141" s="22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145</v>
      </c>
    </row>
    <row r="142" s="13" customFormat="1">
      <c r="A142" s="13"/>
      <c r="B142" s="228"/>
      <c r="C142" s="229"/>
      <c r="D142" s="223" t="s">
        <v>149</v>
      </c>
      <c r="E142" s="230" t="s">
        <v>1</v>
      </c>
      <c r="F142" s="231" t="s">
        <v>150</v>
      </c>
      <c r="G142" s="229"/>
      <c r="H142" s="232">
        <v>271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149</v>
      </c>
      <c r="AU142" s="238" t="s">
        <v>145</v>
      </c>
      <c r="AV142" s="13" t="s">
        <v>89</v>
      </c>
      <c r="AW142" s="13" t="s">
        <v>38</v>
      </c>
      <c r="AX142" s="13" t="s">
        <v>39</v>
      </c>
      <c r="AY142" s="238" t="s">
        <v>135</v>
      </c>
    </row>
    <row r="143" s="12" customFormat="1" ht="20.88" customHeight="1">
      <c r="A143" s="12"/>
      <c r="B143" s="194"/>
      <c r="C143" s="195"/>
      <c r="D143" s="196" t="s">
        <v>82</v>
      </c>
      <c r="E143" s="208" t="s">
        <v>151</v>
      </c>
      <c r="F143" s="208" t="s">
        <v>152</v>
      </c>
      <c r="G143" s="195"/>
      <c r="H143" s="195"/>
      <c r="I143" s="198"/>
      <c r="J143" s="209">
        <f>BK143</f>
        <v>0</v>
      </c>
      <c r="K143" s="195"/>
      <c r="L143" s="200"/>
      <c r="M143" s="201"/>
      <c r="N143" s="202"/>
      <c r="O143" s="202"/>
      <c r="P143" s="203">
        <f>SUM(P144:P146)</f>
        <v>0</v>
      </c>
      <c r="Q143" s="202"/>
      <c r="R143" s="203">
        <f>SUM(R144:R146)</f>
        <v>0</v>
      </c>
      <c r="S143" s="202"/>
      <c r="T143" s="204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5" t="s">
        <v>39</v>
      </c>
      <c r="AT143" s="206" t="s">
        <v>82</v>
      </c>
      <c r="AU143" s="206" t="s">
        <v>89</v>
      </c>
      <c r="AY143" s="205" t="s">
        <v>135</v>
      </c>
      <c r="BK143" s="207">
        <f>SUM(BK144:BK146)</f>
        <v>0</v>
      </c>
    </row>
    <row r="144" s="2" customFormat="1" ht="24.15" customHeight="1">
      <c r="A144" s="37"/>
      <c r="B144" s="38"/>
      <c r="C144" s="210" t="s">
        <v>89</v>
      </c>
      <c r="D144" s="210" t="s">
        <v>139</v>
      </c>
      <c r="E144" s="211" t="s">
        <v>153</v>
      </c>
      <c r="F144" s="212" t="s">
        <v>154</v>
      </c>
      <c r="G144" s="213" t="s">
        <v>155</v>
      </c>
      <c r="H144" s="214">
        <v>17.175000000000001</v>
      </c>
      <c r="I144" s="215"/>
      <c r="J144" s="216">
        <f>ROUND(I144*H144,2)</f>
        <v>0</v>
      </c>
      <c r="K144" s="212" t="s">
        <v>143</v>
      </c>
      <c r="L144" s="43"/>
      <c r="M144" s="217" t="s">
        <v>1</v>
      </c>
      <c r="N144" s="218" t="s">
        <v>48</v>
      </c>
      <c r="O144" s="90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144</v>
      </c>
      <c r="AT144" s="221" t="s">
        <v>139</v>
      </c>
      <c r="AU144" s="221" t="s">
        <v>145</v>
      </c>
      <c r="AY144" s="16" t="s">
        <v>135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39</v>
      </c>
      <c r="BK144" s="222">
        <f>ROUND(I144*H144,2)</f>
        <v>0</v>
      </c>
      <c r="BL144" s="16" t="s">
        <v>144</v>
      </c>
      <c r="BM144" s="221" t="s">
        <v>156</v>
      </c>
    </row>
    <row r="145" s="2" customFormat="1">
      <c r="A145" s="37"/>
      <c r="B145" s="38"/>
      <c r="C145" s="39"/>
      <c r="D145" s="223" t="s">
        <v>147</v>
      </c>
      <c r="E145" s="39"/>
      <c r="F145" s="224" t="s">
        <v>157</v>
      </c>
      <c r="G145" s="39"/>
      <c r="H145" s="39"/>
      <c r="I145" s="225"/>
      <c r="J145" s="39"/>
      <c r="K145" s="39"/>
      <c r="L145" s="43"/>
      <c r="M145" s="226"/>
      <c r="N145" s="22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145</v>
      </c>
    </row>
    <row r="146" s="13" customFormat="1">
      <c r="A146" s="13"/>
      <c r="B146" s="228"/>
      <c r="C146" s="229"/>
      <c r="D146" s="223" t="s">
        <v>149</v>
      </c>
      <c r="E146" s="230" t="s">
        <v>1</v>
      </c>
      <c r="F146" s="231" t="s">
        <v>158</v>
      </c>
      <c r="G146" s="229"/>
      <c r="H146" s="232">
        <v>17.175000000000001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149</v>
      </c>
      <c r="AU146" s="238" t="s">
        <v>145</v>
      </c>
      <c r="AV146" s="13" t="s">
        <v>89</v>
      </c>
      <c r="AW146" s="13" t="s">
        <v>38</v>
      </c>
      <c r="AX146" s="13" t="s">
        <v>39</v>
      </c>
      <c r="AY146" s="238" t="s">
        <v>135</v>
      </c>
    </row>
    <row r="147" s="12" customFormat="1" ht="20.88" customHeight="1">
      <c r="A147" s="12"/>
      <c r="B147" s="194"/>
      <c r="C147" s="195"/>
      <c r="D147" s="196" t="s">
        <v>82</v>
      </c>
      <c r="E147" s="208" t="s">
        <v>159</v>
      </c>
      <c r="F147" s="208" t="s">
        <v>160</v>
      </c>
      <c r="G147" s="195"/>
      <c r="H147" s="195"/>
      <c r="I147" s="198"/>
      <c r="J147" s="209">
        <f>BK147</f>
        <v>0</v>
      </c>
      <c r="K147" s="195"/>
      <c r="L147" s="200"/>
      <c r="M147" s="201"/>
      <c r="N147" s="202"/>
      <c r="O147" s="202"/>
      <c r="P147" s="203">
        <f>SUM(P148:P151)</f>
        <v>0</v>
      </c>
      <c r="Q147" s="202"/>
      <c r="R147" s="203">
        <f>SUM(R148:R151)</f>
        <v>0</v>
      </c>
      <c r="S147" s="202"/>
      <c r="T147" s="204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5" t="s">
        <v>39</v>
      </c>
      <c r="AT147" s="206" t="s">
        <v>82</v>
      </c>
      <c r="AU147" s="206" t="s">
        <v>89</v>
      </c>
      <c r="AY147" s="205" t="s">
        <v>135</v>
      </c>
      <c r="BK147" s="207">
        <f>SUM(BK148:BK151)</f>
        <v>0</v>
      </c>
    </row>
    <row r="148" s="2" customFormat="1" ht="21.75" customHeight="1">
      <c r="A148" s="37"/>
      <c r="B148" s="38"/>
      <c r="C148" s="210" t="s">
        <v>145</v>
      </c>
      <c r="D148" s="210" t="s">
        <v>139</v>
      </c>
      <c r="E148" s="211" t="s">
        <v>161</v>
      </c>
      <c r="F148" s="212" t="s">
        <v>162</v>
      </c>
      <c r="G148" s="213" t="s">
        <v>155</v>
      </c>
      <c r="H148" s="214">
        <v>0.95999999999999996</v>
      </c>
      <c r="I148" s="215"/>
      <c r="J148" s="216">
        <f>ROUND(I148*H148,2)</f>
        <v>0</v>
      </c>
      <c r="K148" s="212" t="s">
        <v>143</v>
      </c>
      <c r="L148" s="43"/>
      <c r="M148" s="217" t="s">
        <v>1</v>
      </c>
      <c r="N148" s="218" t="s">
        <v>48</v>
      </c>
      <c r="O148" s="90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144</v>
      </c>
      <c r="AT148" s="221" t="s">
        <v>139</v>
      </c>
      <c r="AU148" s="221" t="s">
        <v>145</v>
      </c>
      <c r="AY148" s="16" t="s">
        <v>135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39</v>
      </c>
      <c r="BK148" s="222">
        <f>ROUND(I148*H148,2)</f>
        <v>0</v>
      </c>
      <c r="BL148" s="16" t="s">
        <v>144</v>
      </c>
      <c r="BM148" s="221" t="s">
        <v>163</v>
      </c>
    </row>
    <row r="149" s="2" customFormat="1">
      <c r="A149" s="37"/>
      <c r="B149" s="38"/>
      <c r="C149" s="39"/>
      <c r="D149" s="223" t="s">
        <v>147</v>
      </c>
      <c r="E149" s="39"/>
      <c r="F149" s="224" t="s">
        <v>164</v>
      </c>
      <c r="G149" s="39"/>
      <c r="H149" s="39"/>
      <c r="I149" s="225"/>
      <c r="J149" s="39"/>
      <c r="K149" s="39"/>
      <c r="L149" s="43"/>
      <c r="M149" s="226"/>
      <c r="N149" s="22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145</v>
      </c>
    </row>
    <row r="150" s="14" customFormat="1">
      <c r="A150" s="14"/>
      <c r="B150" s="239"/>
      <c r="C150" s="240"/>
      <c r="D150" s="223" t="s">
        <v>149</v>
      </c>
      <c r="E150" s="241" t="s">
        <v>1</v>
      </c>
      <c r="F150" s="242" t="s">
        <v>165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149</v>
      </c>
      <c r="AU150" s="248" t="s">
        <v>145</v>
      </c>
      <c r="AV150" s="14" t="s">
        <v>39</v>
      </c>
      <c r="AW150" s="14" t="s">
        <v>38</v>
      </c>
      <c r="AX150" s="14" t="s">
        <v>83</v>
      </c>
      <c r="AY150" s="248" t="s">
        <v>135</v>
      </c>
    </row>
    <row r="151" s="13" customFormat="1">
      <c r="A151" s="13"/>
      <c r="B151" s="228"/>
      <c r="C151" s="229"/>
      <c r="D151" s="223" t="s">
        <v>149</v>
      </c>
      <c r="E151" s="230" t="s">
        <v>1</v>
      </c>
      <c r="F151" s="231" t="s">
        <v>166</v>
      </c>
      <c r="G151" s="229"/>
      <c r="H151" s="232">
        <v>0.95999999999999996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149</v>
      </c>
      <c r="AU151" s="238" t="s">
        <v>145</v>
      </c>
      <c r="AV151" s="13" t="s">
        <v>89</v>
      </c>
      <c r="AW151" s="13" t="s">
        <v>38</v>
      </c>
      <c r="AX151" s="13" t="s">
        <v>39</v>
      </c>
      <c r="AY151" s="238" t="s">
        <v>135</v>
      </c>
    </row>
    <row r="152" s="12" customFormat="1" ht="20.88" customHeight="1">
      <c r="A152" s="12"/>
      <c r="B152" s="194"/>
      <c r="C152" s="195"/>
      <c r="D152" s="196" t="s">
        <v>82</v>
      </c>
      <c r="E152" s="208" t="s">
        <v>167</v>
      </c>
      <c r="F152" s="208" t="s">
        <v>168</v>
      </c>
      <c r="G152" s="195"/>
      <c r="H152" s="195"/>
      <c r="I152" s="198"/>
      <c r="J152" s="209">
        <f>BK152</f>
        <v>0</v>
      </c>
      <c r="K152" s="195"/>
      <c r="L152" s="200"/>
      <c r="M152" s="201"/>
      <c r="N152" s="202"/>
      <c r="O152" s="202"/>
      <c r="P152" s="203">
        <f>SUM(P153:P155)</f>
        <v>0</v>
      </c>
      <c r="Q152" s="202"/>
      <c r="R152" s="203">
        <f>SUM(R153:R155)</f>
        <v>0</v>
      </c>
      <c r="S152" s="202"/>
      <c r="T152" s="204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5" t="s">
        <v>39</v>
      </c>
      <c r="AT152" s="206" t="s">
        <v>82</v>
      </c>
      <c r="AU152" s="206" t="s">
        <v>89</v>
      </c>
      <c r="AY152" s="205" t="s">
        <v>135</v>
      </c>
      <c r="BK152" s="207">
        <f>SUM(BK153:BK155)</f>
        <v>0</v>
      </c>
    </row>
    <row r="153" s="2" customFormat="1" ht="24.15" customHeight="1">
      <c r="A153" s="37"/>
      <c r="B153" s="38"/>
      <c r="C153" s="210" t="s">
        <v>144</v>
      </c>
      <c r="D153" s="210" t="s">
        <v>139</v>
      </c>
      <c r="E153" s="211" t="s">
        <v>169</v>
      </c>
      <c r="F153" s="212" t="s">
        <v>170</v>
      </c>
      <c r="G153" s="213" t="s">
        <v>155</v>
      </c>
      <c r="H153" s="214">
        <v>18.135000000000002</v>
      </c>
      <c r="I153" s="215"/>
      <c r="J153" s="216">
        <f>ROUND(I153*H153,2)</f>
        <v>0</v>
      </c>
      <c r="K153" s="212" t="s">
        <v>143</v>
      </c>
      <c r="L153" s="43"/>
      <c r="M153" s="217" t="s">
        <v>1</v>
      </c>
      <c r="N153" s="218" t="s">
        <v>48</v>
      </c>
      <c r="O153" s="90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1" t="s">
        <v>144</v>
      </c>
      <c r="AT153" s="221" t="s">
        <v>139</v>
      </c>
      <c r="AU153" s="221" t="s">
        <v>145</v>
      </c>
      <c r="AY153" s="16" t="s">
        <v>135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6" t="s">
        <v>39</v>
      </c>
      <c r="BK153" s="222">
        <f>ROUND(I153*H153,2)</f>
        <v>0</v>
      </c>
      <c r="BL153" s="16" t="s">
        <v>144</v>
      </c>
      <c r="BM153" s="221" t="s">
        <v>171</v>
      </c>
    </row>
    <row r="154" s="2" customFormat="1">
      <c r="A154" s="37"/>
      <c r="B154" s="38"/>
      <c r="C154" s="39"/>
      <c r="D154" s="223" t="s">
        <v>147</v>
      </c>
      <c r="E154" s="39"/>
      <c r="F154" s="224" t="s">
        <v>172</v>
      </c>
      <c r="G154" s="39"/>
      <c r="H154" s="39"/>
      <c r="I154" s="225"/>
      <c r="J154" s="39"/>
      <c r="K154" s="39"/>
      <c r="L154" s="43"/>
      <c r="M154" s="226"/>
      <c r="N154" s="22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147</v>
      </c>
      <c r="AU154" s="16" t="s">
        <v>145</v>
      </c>
    </row>
    <row r="155" s="13" customFormat="1">
      <c r="A155" s="13"/>
      <c r="B155" s="228"/>
      <c r="C155" s="229"/>
      <c r="D155" s="223" t="s">
        <v>149</v>
      </c>
      <c r="E155" s="230" t="s">
        <v>1</v>
      </c>
      <c r="F155" s="231" t="s">
        <v>173</v>
      </c>
      <c r="G155" s="229"/>
      <c r="H155" s="232">
        <v>18.135000000000002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149</v>
      </c>
      <c r="AU155" s="238" t="s">
        <v>145</v>
      </c>
      <c r="AV155" s="13" t="s">
        <v>89</v>
      </c>
      <c r="AW155" s="13" t="s">
        <v>38</v>
      </c>
      <c r="AX155" s="13" t="s">
        <v>39</v>
      </c>
      <c r="AY155" s="238" t="s">
        <v>135</v>
      </c>
    </row>
    <row r="156" s="12" customFormat="1" ht="20.88" customHeight="1">
      <c r="A156" s="12"/>
      <c r="B156" s="194"/>
      <c r="C156" s="195"/>
      <c r="D156" s="196" t="s">
        <v>82</v>
      </c>
      <c r="E156" s="208" t="s">
        <v>174</v>
      </c>
      <c r="F156" s="208" t="s">
        <v>175</v>
      </c>
      <c r="G156" s="195"/>
      <c r="H156" s="195"/>
      <c r="I156" s="198"/>
      <c r="J156" s="209">
        <f>BK156</f>
        <v>0</v>
      </c>
      <c r="K156" s="195"/>
      <c r="L156" s="200"/>
      <c r="M156" s="201"/>
      <c r="N156" s="202"/>
      <c r="O156" s="202"/>
      <c r="P156" s="203">
        <f>SUM(P157:P162)</f>
        <v>0</v>
      </c>
      <c r="Q156" s="202"/>
      <c r="R156" s="203">
        <f>SUM(R157:R162)</f>
        <v>0</v>
      </c>
      <c r="S156" s="202"/>
      <c r="T156" s="204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5" t="s">
        <v>39</v>
      </c>
      <c r="AT156" s="206" t="s">
        <v>82</v>
      </c>
      <c r="AU156" s="206" t="s">
        <v>89</v>
      </c>
      <c r="AY156" s="205" t="s">
        <v>135</v>
      </c>
      <c r="BK156" s="207">
        <f>SUM(BK157:BK162)</f>
        <v>0</v>
      </c>
    </row>
    <row r="157" s="2" customFormat="1" ht="24.15" customHeight="1">
      <c r="A157" s="37"/>
      <c r="B157" s="38"/>
      <c r="C157" s="210" t="s">
        <v>176</v>
      </c>
      <c r="D157" s="210" t="s">
        <v>139</v>
      </c>
      <c r="E157" s="211" t="s">
        <v>177</v>
      </c>
      <c r="F157" s="212" t="s">
        <v>178</v>
      </c>
      <c r="G157" s="213" t="s">
        <v>155</v>
      </c>
      <c r="H157" s="214">
        <v>20.699999999999999</v>
      </c>
      <c r="I157" s="215"/>
      <c r="J157" s="216">
        <f>ROUND(I157*H157,2)</f>
        <v>0</v>
      </c>
      <c r="K157" s="212" t="s">
        <v>143</v>
      </c>
      <c r="L157" s="43"/>
      <c r="M157" s="217" t="s">
        <v>1</v>
      </c>
      <c r="N157" s="218" t="s">
        <v>48</v>
      </c>
      <c r="O157" s="90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144</v>
      </c>
      <c r="AT157" s="221" t="s">
        <v>139</v>
      </c>
      <c r="AU157" s="221" t="s">
        <v>145</v>
      </c>
      <c r="AY157" s="16" t="s">
        <v>135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39</v>
      </c>
      <c r="BK157" s="222">
        <f>ROUND(I157*H157,2)</f>
        <v>0</v>
      </c>
      <c r="BL157" s="16" t="s">
        <v>144</v>
      </c>
      <c r="BM157" s="221" t="s">
        <v>179</v>
      </c>
    </row>
    <row r="158" s="2" customFormat="1">
      <c r="A158" s="37"/>
      <c r="B158" s="38"/>
      <c r="C158" s="39"/>
      <c r="D158" s="223" t="s">
        <v>147</v>
      </c>
      <c r="E158" s="39"/>
      <c r="F158" s="224" t="s">
        <v>180</v>
      </c>
      <c r="G158" s="39"/>
      <c r="H158" s="39"/>
      <c r="I158" s="225"/>
      <c r="J158" s="39"/>
      <c r="K158" s="39"/>
      <c r="L158" s="43"/>
      <c r="M158" s="226"/>
      <c r="N158" s="22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147</v>
      </c>
      <c r="AU158" s="16" t="s">
        <v>145</v>
      </c>
    </row>
    <row r="159" s="13" customFormat="1">
      <c r="A159" s="13"/>
      <c r="B159" s="228"/>
      <c r="C159" s="229"/>
      <c r="D159" s="223" t="s">
        <v>149</v>
      </c>
      <c r="E159" s="230" t="s">
        <v>1</v>
      </c>
      <c r="F159" s="231" t="s">
        <v>181</v>
      </c>
      <c r="G159" s="229"/>
      <c r="H159" s="232">
        <v>20.699999999999999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149</v>
      </c>
      <c r="AU159" s="238" t="s">
        <v>145</v>
      </c>
      <c r="AV159" s="13" t="s">
        <v>89</v>
      </c>
      <c r="AW159" s="13" t="s">
        <v>38</v>
      </c>
      <c r="AX159" s="13" t="s">
        <v>39</v>
      </c>
      <c r="AY159" s="238" t="s">
        <v>135</v>
      </c>
    </row>
    <row r="160" s="2" customFormat="1" ht="16.5" customHeight="1">
      <c r="A160" s="37"/>
      <c r="B160" s="38"/>
      <c r="C160" s="210" t="s">
        <v>182</v>
      </c>
      <c r="D160" s="210" t="s">
        <v>139</v>
      </c>
      <c r="E160" s="211" t="s">
        <v>183</v>
      </c>
      <c r="F160" s="212" t="s">
        <v>184</v>
      </c>
      <c r="G160" s="213" t="s">
        <v>155</v>
      </c>
      <c r="H160" s="214">
        <v>45.234999999999999</v>
      </c>
      <c r="I160" s="215"/>
      <c r="J160" s="216">
        <f>ROUND(I160*H160,2)</f>
        <v>0</v>
      </c>
      <c r="K160" s="212" t="s">
        <v>143</v>
      </c>
      <c r="L160" s="43"/>
      <c r="M160" s="217" t="s">
        <v>1</v>
      </c>
      <c r="N160" s="218" t="s">
        <v>48</v>
      </c>
      <c r="O160" s="90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144</v>
      </c>
      <c r="AT160" s="221" t="s">
        <v>139</v>
      </c>
      <c r="AU160" s="221" t="s">
        <v>145</v>
      </c>
      <c r="AY160" s="16" t="s">
        <v>135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39</v>
      </c>
      <c r="BK160" s="222">
        <f>ROUND(I160*H160,2)</f>
        <v>0</v>
      </c>
      <c r="BL160" s="16" t="s">
        <v>144</v>
      </c>
      <c r="BM160" s="221" t="s">
        <v>185</v>
      </c>
    </row>
    <row r="161" s="2" customFormat="1">
      <c r="A161" s="37"/>
      <c r="B161" s="38"/>
      <c r="C161" s="39"/>
      <c r="D161" s="223" t="s">
        <v>147</v>
      </c>
      <c r="E161" s="39"/>
      <c r="F161" s="224" t="s">
        <v>186</v>
      </c>
      <c r="G161" s="39"/>
      <c r="H161" s="39"/>
      <c r="I161" s="225"/>
      <c r="J161" s="39"/>
      <c r="K161" s="39"/>
      <c r="L161" s="43"/>
      <c r="M161" s="226"/>
      <c r="N161" s="22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145</v>
      </c>
    </row>
    <row r="162" s="13" customFormat="1">
      <c r="A162" s="13"/>
      <c r="B162" s="228"/>
      <c r="C162" s="229"/>
      <c r="D162" s="223" t="s">
        <v>149</v>
      </c>
      <c r="E162" s="230" t="s">
        <v>1</v>
      </c>
      <c r="F162" s="231" t="s">
        <v>187</v>
      </c>
      <c r="G162" s="229"/>
      <c r="H162" s="232">
        <v>45.234999999999999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149</v>
      </c>
      <c r="AU162" s="238" t="s">
        <v>145</v>
      </c>
      <c r="AV162" s="13" t="s">
        <v>89</v>
      </c>
      <c r="AW162" s="13" t="s">
        <v>38</v>
      </c>
      <c r="AX162" s="13" t="s">
        <v>39</v>
      </c>
      <c r="AY162" s="238" t="s">
        <v>135</v>
      </c>
    </row>
    <row r="163" s="12" customFormat="1" ht="20.88" customHeight="1">
      <c r="A163" s="12"/>
      <c r="B163" s="194"/>
      <c r="C163" s="195"/>
      <c r="D163" s="196" t="s">
        <v>82</v>
      </c>
      <c r="E163" s="208" t="s">
        <v>188</v>
      </c>
      <c r="F163" s="208" t="s">
        <v>189</v>
      </c>
      <c r="G163" s="195"/>
      <c r="H163" s="195"/>
      <c r="I163" s="198"/>
      <c r="J163" s="209">
        <f>BK163</f>
        <v>0</v>
      </c>
      <c r="K163" s="195"/>
      <c r="L163" s="200"/>
      <c r="M163" s="201"/>
      <c r="N163" s="202"/>
      <c r="O163" s="202"/>
      <c r="P163" s="203">
        <f>SUM(P164:P178)</f>
        <v>0</v>
      </c>
      <c r="Q163" s="202"/>
      <c r="R163" s="203">
        <f>SUM(R164:R178)</f>
        <v>0.0040899999999999999</v>
      </c>
      <c r="S163" s="202"/>
      <c r="T163" s="204">
        <f>SUM(T164:T178)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5" t="s">
        <v>39</v>
      </c>
      <c r="AT163" s="206" t="s">
        <v>82</v>
      </c>
      <c r="AU163" s="206" t="s">
        <v>89</v>
      </c>
      <c r="AY163" s="205" t="s">
        <v>135</v>
      </c>
      <c r="BK163" s="207">
        <f>SUM(BK164:BK178)</f>
        <v>0</v>
      </c>
    </row>
    <row r="164" s="2" customFormat="1" ht="21.75" customHeight="1">
      <c r="A164" s="37"/>
      <c r="B164" s="38"/>
      <c r="C164" s="210" t="s">
        <v>190</v>
      </c>
      <c r="D164" s="210" t="s">
        <v>139</v>
      </c>
      <c r="E164" s="211" t="s">
        <v>191</v>
      </c>
      <c r="F164" s="212" t="s">
        <v>192</v>
      </c>
      <c r="G164" s="213" t="s">
        <v>142</v>
      </c>
      <c r="H164" s="214">
        <v>81.799999999999997</v>
      </c>
      <c r="I164" s="215"/>
      <c r="J164" s="216">
        <f>ROUND(I164*H164,2)</f>
        <v>0</v>
      </c>
      <c r="K164" s="212" t="s">
        <v>143</v>
      </c>
      <c r="L164" s="43"/>
      <c r="M164" s="217" t="s">
        <v>1</v>
      </c>
      <c r="N164" s="218" t="s">
        <v>48</v>
      </c>
      <c r="O164" s="90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144</v>
      </c>
      <c r="AT164" s="221" t="s">
        <v>139</v>
      </c>
      <c r="AU164" s="221" t="s">
        <v>145</v>
      </c>
      <c r="AY164" s="16" t="s">
        <v>135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39</v>
      </c>
      <c r="BK164" s="222">
        <f>ROUND(I164*H164,2)</f>
        <v>0</v>
      </c>
      <c r="BL164" s="16" t="s">
        <v>144</v>
      </c>
      <c r="BM164" s="221" t="s">
        <v>193</v>
      </c>
    </row>
    <row r="165" s="2" customFormat="1">
      <c r="A165" s="37"/>
      <c r="B165" s="38"/>
      <c r="C165" s="39"/>
      <c r="D165" s="223" t="s">
        <v>147</v>
      </c>
      <c r="E165" s="39"/>
      <c r="F165" s="224" t="s">
        <v>194</v>
      </c>
      <c r="G165" s="39"/>
      <c r="H165" s="39"/>
      <c r="I165" s="225"/>
      <c r="J165" s="39"/>
      <c r="K165" s="39"/>
      <c r="L165" s="43"/>
      <c r="M165" s="226"/>
      <c r="N165" s="22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147</v>
      </c>
      <c r="AU165" s="16" t="s">
        <v>145</v>
      </c>
    </row>
    <row r="166" s="2" customFormat="1" ht="16.5" customHeight="1">
      <c r="A166" s="37"/>
      <c r="B166" s="38"/>
      <c r="C166" s="249" t="s">
        <v>195</v>
      </c>
      <c r="D166" s="249" t="s">
        <v>196</v>
      </c>
      <c r="E166" s="250" t="s">
        <v>197</v>
      </c>
      <c r="F166" s="251" t="s">
        <v>198</v>
      </c>
      <c r="G166" s="252" t="s">
        <v>199</v>
      </c>
      <c r="H166" s="253">
        <v>2.4540000000000002</v>
      </c>
      <c r="I166" s="254"/>
      <c r="J166" s="255">
        <f>ROUND(I166*H166,2)</f>
        <v>0</v>
      </c>
      <c r="K166" s="251" t="s">
        <v>143</v>
      </c>
      <c r="L166" s="256"/>
      <c r="M166" s="257" t="s">
        <v>1</v>
      </c>
      <c r="N166" s="258" t="s">
        <v>48</v>
      </c>
      <c r="O166" s="90"/>
      <c r="P166" s="219">
        <f>O166*H166</f>
        <v>0</v>
      </c>
      <c r="Q166" s="219">
        <v>0.001</v>
      </c>
      <c r="R166" s="219">
        <f>Q166*H166</f>
        <v>0.002454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195</v>
      </c>
      <c r="AT166" s="221" t="s">
        <v>196</v>
      </c>
      <c r="AU166" s="221" t="s">
        <v>145</v>
      </c>
      <c r="AY166" s="16" t="s">
        <v>135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39</v>
      </c>
      <c r="BK166" s="222">
        <f>ROUND(I166*H166,2)</f>
        <v>0</v>
      </c>
      <c r="BL166" s="16" t="s">
        <v>144</v>
      </c>
      <c r="BM166" s="221" t="s">
        <v>200</v>
      </c>
    </row>
    <row r="167" s="2" customFormat="1">
      <c r="A167" s="37"/>
      <c r="B167" s="38"/>
      <c r="C167" s="39"/>
      <c r="D167" s="223" t="s">
        <v>147</v>
      </c>
      <c r="E167" s="39"/>
      <c r="F167" s="224" t="s">
        <v>198</v>
      </c>
      <c r="G167" s="39"/>
      <c r="H167" s="39"/>
      <c r="I167" s="225"/>
      <c r="J167" s="39"/>
      <c r="K167" s="39"/>
      <c r="L167" s="43"/>
      <c r="M167" s="226"/>
      <c r="N167" s="22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147</v>
      </c>
      <c r="AU167" s="16" t="s">
        <v>145</v>
      </c>
    </row>
    <row r="168" s="13" customFormat="1">
      <c r="A168" s="13"/>
      <c r="B168" s="228"/>
      <c r="C168" s="229"/>
      <c r="D168" s="223" t="s">
        <v>149</v>
      </c>
      <c r="E168" s="230" t="s">
        <v>1</v>
      </c>
      <c r="F168" s="231" t="s">
        <v>201</v>
      </c>
      <c r="G168" s="229"/>
      <c r="H168" s="232">
        <v>2.4540000000000002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149</v>
      </c>
      <c r="AU168" s="238" t="s">
        <v>145</v>
      </c>
      <c r="AV168" s="13" t="s">
        <v>89</v>
      </c>
      <c r="AW168" s="13" t="s">
        <v>38</v>
      </c>
      <c r="AX168" s="13" t="s">
        <v>39</v>
      </c>
      <c r="AY168" s="238" t="s">
        <v>135</v>
      </c>
    </row>
    <row r="169" s="2" customFormat="1" ht="16.5" customHeight="1">
      <c r="A169" s="37"/>
      <c r="B169" s="38"/>
      <c r="C169" s="249" t="s">
        <v>202</v>
      </c>
      <c r="D169" s="249" t="s">
        <v>196</v>
      </c>
      <c r="E169" s="250" t="s">
        <v>203</v>
      </c>
      <c r="F169" s="251" t="s">
        <v>204</v>
      </c>
      <c r="G169" s="252" t="s">
        <v>199</v>
      </c>
      <c r="H169" s="253">
        <v>1.6359999999999999</v>
      </c>
      <c r="I169" s="254"/>
      <c r="J169" s="255">
        <f>ROUND(I169*H169,2)</f>
        <v>0</v>
      </c>
      <c r="K169" s="251" t="s">
        <v>143</v>
      </c>
      <c r="L169" s="256"/>
      <c r="M169" s="257" t="s">
        <v>1</v>
      </c>
      <c r="N169" s="258" t="s">
        <v>48</v>
      </c>
      <c r="O169" s="90"/>
      <c r="P169" s="219">
        <f>O169*H169</f>
        <v>0</v>
      </c>
      <c r="Q169" s="219">
        <v>0.001</v>
      </c>
      <c r="R169" s="219">
        <f>Q169*H169</f>
        <v>0.0016359999999999999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195</v>
      </c>
      <c r="AT169" s="221" t="s">
        <v>196</v>
      </c>
      <c r="AU169" s="221" t="s">
        <v>145</v>
      </c>
      <c r="AY169" s="16" t="s">
        <v>135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39</v>
      </c>
      <c r="BK169" s="222">
        <f>ROUND(I169*H169,2)</f>
        <v>0</v>
      </c>
      <c r="BL169" s="16" t="s">
        <v>144</v>
      </c>
      <c r="BM169" s="221" t="s">
        <v>205</v>
      </c>
    </row>
    <row r="170" s="2" customFormat="1">
      <c r="A170" s="37"/>
      <c r="B170" s="38"/>
      <c r="C170" s="39"/>
      <c r="D170" s="223" t="s">
        <v>147</v>
      </c>
      <c r="E170" s="39"/>
      <c r="F170" s="224" t="s">
        <v>204</v>
      </c>
      <c r="G170" s="39"/>
      <c r="H170" s="39"/>
      <c r="I170" s="225"/>
      <c r="J170" s="39"/>
      <c r="K170" s="39"/>
      <c r="L170" s="43"/>
      <c r="M170" s="226"/>
      <c r="N170" s="227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147</v>
      </c>
      <c r="AU170" s="16" t="s">
        <v>145</v>
      </c>
    </row>
    <row r="171" s="13" customFormat="1">
      <c r="A171" s="13"/>
      <c r="B171" s="228"/>
      <c r="C171" s="229"/>
      <c r="D171" s="223" t="s">
        <v>149</v>
      </c>
      <c r="E171" s="230" t="s">
        <v>1</v>
      </c>
      <c r="F171" s="231" t="s">
        <v>206</v>
      </c>
      <c r="G171" s="229"/>
      <c r="H171" s="232">
        <v>1.6359999999999999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149</v>
      </c>
      <c r="AU171" s="238" t="s">
        <v>145</v>
      </c>
      <c r="AV171" s="13" t="s">
        <v>89</v>
      </c>
      <c r="AW171" s="13" t="s">
        <v>38</v>
      </c>
      <c r="AX171" s="13" t="s">
        <v>39</v>
      </c>
      <c r="AY171" s="238" t="s">
        <v>135</v>
      </c>
    </row>
    <row r="172" s="2" customFormat="1" ht="24.15" customHeight="1">
      <c r="A172" s="37"/>
      <c r="B172" s="38"/>
      <c r="C172" s="210" t="s">
        <v>207</v>
      </c>
      <c r="D172" s="210" t="s">
        <v>139</v>
      </c>
      <c r="E172" s="211" t="s">
        <v>208</v>
      </c>
      <c r="F172" s="212" t="s">
        <v>209</v>
      </c>
      <c r="G172" s="213" t="s">
        <v>142</v>
      </c>
      <c r="H172" s="214">
        <v>81.799999999999997</v>
      </c>
      <c r="I172" s="215"/>
      <c r="J172" s="216">
        <f>ROUND(I172*H172,2)</f>
        <v>0</v>
      </c>
      <c r="K172" s="212" t="s">
        <v>143</v>
      </c>
      <c r="L172" s="43"/>
      <c r="M172" s="217" t="s">
        <v>1</v>
      </c>
      <c r="N172" s="218" t="s">
        <v>48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144</v>
      </c>
      <c r="AT172" s="221" t="s">
        <v>139</v>
      </c>
      <c r="AU172" s="221" t="s">
        <v>145</v>
      </c>
      <c r="AY172" s="16" t="s">
        <v>135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39</v>
      </c>
      <c r="BK172" s="222">
        <f>ROUND(I172*H172,2)</f>
        <v>0</v>
      </c>
      <c r="BL172" s="16" t="s">
        <v>144</v>
      </c>
      <c r="BM172" s="221" t="s">
        <v>210</v>
      </c>
    </row>
    <row r="173" s="2" customFormat="1">
      <c r="A173" s="37"/>
      <c r="B173" s="38"/>
      <c r="C173" s="39"/>
      <c r="D173" s="223" t="s">
        <v>147</v>
      </c>
      <c r="E173" s="39"/>
      <c r="F173" s="224" t="s">
        <v>211</v>
      </c>
      <c r="G173" s="39"/>
      <c r="H173" s="39"/>
      <c r="I173" s="225"/>
      <c r="J173" s="39"/>
      <c r="K173" s="39"/>
      <c r="L173" s="43"/>
      <c r="M173" s="226"/>
      <c r="N173" s="227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147</v>
      </c>
      <c r="AU173" s="16" t="s">
        <v>145</v>
      </c>
    </row>
    <row r="174" s="14" customFormat="1">
      <c r="A174" s="14"/>
      <c r="B174" s="239"/>
      <c r="C174" s="240"/>
      <c r="D174" s="223" t="s">
        <v>149</v>
      </c>
      <c r="E174" s="241" t="s">
        <v>1</v>
      </c>
      <c r="F174" s="242" t="s">
        <v>212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149</v>
      </c>
      <c r="AU174" s="248" t="s">
        <v>145</v>
      </c>
      <c r="AV174" s="14" t="s">
        <v>39</v>
      </c>
      <c r="AW174" s="14" t="s">
        <v>38</v>
      </c>
      <c r="AX174" s="14" t="s">
        <v>83</v>
      </c>
      <c r="AY174" s="248" t="s">
        <v>135</v>
      </c>
    </row>
    <row r="175" s="13" customFormat="1">
      <c r="A175" s="13"/>
      <c r="B175" s="228"/>
      <c r="C175" s="229"/>
      <c r="D175" s="223" t="s">
        <v>149</v>
      </c>
      <c r="E175" s="230" t="s">
        <v>1</v>
      </c>
      <c r="F175" s="231" t="s">
        <v>213</v>
      </c>
      <c r="G175" s="229"/>
      <c r="H175" s="232">
        <v>81.799999999999997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149</v>
      </c>
      <c r="AU175" s="238" t="s">
        <v>145</v>
      </c>
      <c r="AV175" s="13" t="s">
        <v>89</v>
      </c>
      <c r="AW175" s="13" t="s">
        <v>38</v>
      </c>
      <c r="AX175" s="13" t="s">
        <v>39</v>
      </c>
      <c r="AY175" s="238" t="s">
        <v>135</v>
      </c>
    </row>
    <row r="176" s="2" customFormat="1" ht="21.75" customHeight="1">
      <c r="A176" s="37"/>
      <c r="B176" s="38"/>
      <c r="C176" s="210" t="s">
        <v>137</v>
      </c>
      <c r="D176" s="210" t="s">
        <v>139</v>
      </c>
      <c r="E176" s="211" t="s">
        <v>214</v>
      </c>
      <c r="F176" s="212" t="s">
        <v>215</v>
      </c>
      <c r="G176" s="213" t="s">
        <v>142</v>
      </c>
      <c r="H176" s="214">
        <v>271</v>
      </c>
      <c r="I176" s="215"/>
      <c r="J176" s="216">
        <f>ROUND(I176*H176,2)</f>
        <v>0</v>
      </c>
      <c r="K176" s="212" t="s">
        <v>143</v>
      </c>
      <c r="L176" s="43"/>
      <c r="M176" s="217" t="s">
        <v>1</v>
      </c>
      <c r="N176" s="218" t="s">
        <v>48</v>
      </c>
      <c r="O176" s="90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144</v>
      </c>
      <c r="AT176" s="221" t="s">
        <v>139</v>
      </c>
      <c r="AU176" s="221" t="s">
        <v>145</v>
      </c>
      <c r="AY176" s="16" t="s">
        <v>135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39</v>
      </c>
      <c r="BK176" s="222">
        <f>ROUND(I176*H176,2)</f>
        <v>0</v>
      </c>
      <c r="BL176" s="16" t="s">
        <v>144</v>
      </c>
      <c r="BM176" s="221" t="s">
        <v>216</v>
      </c>
    </row>
    <row r="177" s="2" customFormat="1">
      <c r="A177" s="37"/>
      <c r="B177" s="38"/>
      <c r="C177" s="39"/>
      <c r="D177" s="223" t="s">
        <v>147</v>
      </c>
      <c r="E177" s="39"/>
      <c r="F177" s="224" t="s">
        <v>217</v>
      </c>
      <c r="G177" s="39"/>
      <c r="H177" s="39"/>
      <c r="I177" s="225"/>
      <c r="J177" s="39"/>
      <c r="K177" s="39"/>
      <c r="L177" s="43"/>
      <c r="M177" s="226"/>
      <c r="N177" s="227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147</v>
      </c>
      <c r="AU177" s="16" t="s">
        <v>145</v>
      </c>
    </row>
    <row r="178" s="13" customFormat="1">
      <c r="A178" s="13"/>
      <c r="B178" s="228"/>
      <c r="C178" s="229"/>
      <c r="D178" s="223" t="s">
        <v>149</v>
      </c>
      <c r="E178" s="230" t="s">
        <v>1</v>
      </c>
      <c r="F178" s="231" t="s">
        <v>218</v>
      </c>
      <c r="G178" s="229"/>
      <c r="H178" s="232">
        <v>271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149</v>
      </c>
      <c r="AU178" s="238" t="s">
        <v>145</v>
      </c>
      <c r="AV178" s="13" t="s">
        <v>89</v>
      </c>
      <c r="AW178" s="13" t="s">
        <v>38</v>
      </c>
      <c r="AX178" s="13" t="s">
        <v>39</v>
      </c>
      <c r="AY178" s="238" t="s">
        <v>135</v>
      </c>
    </row>
    <row r="179" s="12" customFormat="1" ht="22.8" customHeight="1">
      <c r="A179" s="12"/>
      <c r="B179" s="194"/>
      <c r="C179" s="195"/>
      <c r="D179" s="196" t="s">
        <v>82</v>
      </c>
      <c r="E179" s="208" t="s">
        <v>89</v>
      </c>
      <c r="F179" s="208" t="s">
        <v>219</v>
      </c>
      <c r="G179" s="195"/>
      <c r="H179" s="195"/>
      <c r="I179" s="198"/>
      <c r="J179" s="209">
        <f>BK179</f>
        <v>0</v>
      </c>
      <c r="K179" s="195"/>
      <c r="L179" s="200"/>
      <c r="M179" s="201"/>
      <c r="N179" s="202"/>
      <c r="O179" s="202"/>
      <c r="P179" s="203">
        <f>P180+P188</f>
        <v>0</v>
      </c>
      <c r="Q179" s="202"/>
      <c r="R179" s="203">
        <f>R180+R188</f>
        <v>2.1795477999999999</v>
      </c>
      <c r="S179" s="202"/>
      <c r="T179" s="204">
        <f>T180+T188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5" t="s">
        <v>39</v>
      </c>
      <c r="AT179" s="206" t="s">
        <v>82</v>
      </c>
      <c r="AU179" s="206" t="s">
        <v>39</v>
      </c>
      <c r="AY179" s="205" t="s">
        <v>135</v>
      </c>
      <c r="BK179" s="207">
        <f>BK180+BK188</f>
        <v>0</v>
      </c>
    </row>
    <row r="180" s="12" customFormat="1" ht="20.88" customHeight="1">
      <c r="A180" s="12"/>
      <c r="B180" s="194"/>
      <c r="C180" s="195"/>
      <c r="D180" s="196" t="s">
        <v>82</v>
      </c>
      <c r="E180" s="208" t="s">
        <v>7</v>
      </c>
      <c r="F180" s="208" t="s">
        <v>220</v>
      </c>
      <c r="G180" s="195"/>
      <c r="H180" s="195"/>
      <c r="I180" s="198"/>
      <c r="J180" s="209">
        <f>BK180</f>
        <v>0</v>
      </c>
      <c r="K180" s="195"/>
      <c r="L180" s="200"/>
      <c r="M180" s="201"/>
      <c r="N180" s="202"/>
      <c r="O180" s="202"/>
      <c r="P180" s="203">
        <f>SUM(P181:P187)</f>
        <v>0</v>
      </c>
      <c r="Q180" s="202"/>
      <c r="R180" s="203">
        <f>SUM(R181:R187)</f>
        <v>0.013461399999999998</v>
      </c>
      <c r="S180" s="202"/>
      <c r="T180" s="204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5" t="s">
        <v>39</v>
      </c>
      <c r="AT180" s="206" t="s">
        <v>82</v>
      </c>
      <c r="AU180" s="206" t="s">
        <v>89</v>
      </c>
      <c r="AY180" s="205" t="s">
        <v>135</v>
      </c>
      <c r="BK180" s="207">
        <f>SUM(BK181:BK187)</f>
        <v>0</v>
      </c>
    </row>
    <row r="181" s="2" customFormat="1" ht="24.15" customHeight="1">
      <c r="A181" s="37"/>
      <c r="B181" s="38"/>
      <c r="C181" s="210" t="s">
        <v>151</v>
      </c>
      <c r="D181" s="210" t="s">
        <v>139</v>
      </c>
      <c r="E181" s="211" t="s">
        <v>221</v>
      </c>
      <c r="F181" s="212" t="s">
        <v>222</v>
      </c>
      <c r="G181" s="213" t="s">
        <v>142</v>
      </c>
      <c r="H181" s="214">
        <v>30.25</v>
      </c>
      <c r="I181" s="215"/>
      <c r="J181" s="216">
        <f>ROUND(I181*H181,2)</f>
        <v>0</v>
      </c>
      <c r="K181" s="212" t="s">
        <v>143</v>
      </c>
      <c r="L181" s="43"/>
      <c r="M181" s="217" t="s">
        <v>1</v>
      </c>
      <c r="N181" s="218" t="s">
        <v>48</v>
      </c>
      <c r="O181" s="90"/>
      <c r="P181" s="219">
        <f>O181*H181</f>
        <v>0</v>
      </c>
      <c r="Q181" s="219">
        <v>0.00010000000000000001</v>
      </c>
      <c r="R181" s="219">
        <f>Q181*H181</f>
        <v>0.0030250000000000003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144</v>
      </c>
      <c r="AT181" s="221" t="s">
        <v>139</v>
      </c>
      <c r="AU181" s="221" t="s">
        <v>145</v>
      </c>
      <c r="AY181" s="16" t="s">
        <v>135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39</v>
      </c>
      <c r="BK181" s="222">
        <f>ROUND(I181*H181,2)</f>
        <v>0</v>
      </c>
      <c r="BL181" s="16" t="s">
        <v>144</v>
      </c>
      <c r="BM181" s="221" t="s">
        <v>223</v>
      </c>
    </row>
    <row r="182" s="2" customFormat="1">
      <c r="A182" s="37"/>
      <c r="B182" s="38"/>
      <c r="C182" s="39"/>
      <c r="D182" s="223" t="s">
        <v>147</v>
      </c>
      <c r="E182" s="39"/>
      <c r="F182" s="224" t="s">
        <v>224</v>
      </c>
      <c r="G182" s="39"/>
      <c r="H182" s="39"/>
      <c r="I182" s="225"/>
      <c r="J182" s="39"/>
      <c r="K182" s="39"/>
      <c r="L182" s="43"/>
      <c r="M182" s="226"/>
      <c r="N182" s="227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147</v>
      </c>
      <c r="AU182" s="16" t="s">
        <v>145</v>
      </c>
    </row>
    <row r="183" s="13" customFormat="1">
      <c r="A183" s="13"/>
      <c r="B183" s="228"/>
      <c r="C183" s="229"/>
      <c r="D183" s="223" t="s">
        <v>149</v>
      </c>
      <c r="E183" s="230" t="s">
        <v>1</v>
      </c>
      <c r="F183" s="231" t="s">
        <v>225</v>
      </c>
      <c r="G183" s="229"/>
      <c r="H183" s="232">
        <v>30.25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149</v>
      </c>
      <c r="AU183" s="238" t="s">
        <v>145</v>
      </c>
      <c r="AV183" s="13" t="s">
        <v>89</v>
      </c>
      <c r="AW183" s="13" t="s">
        <v>38</v>
      </c>
      <c r="AX183" s="13" t="s">
        <v>39</v>
      </c>
      <c r="AY183" s="238" t="s">
        <v>135</v>
      </c>
    </row>
    <row r="184" s="2" customFormat="1" ht="24.15" customHeight="1">
      <c r="A184" s="37"/>
      <c r="B184" s="38"/>
      <c r="C184" s="249" t="s">
        <v>159</v>
      </c>
      <c r="D184" s="249" t="s">
        <v>196</v>
      </c>
      <c r="E184" s="250" t="s">
        <v>226</v>
      </c>
      <c r="F184" s="251" t="s">
        <v>227</v>
      </c>
      <c r="G184" s="252" t="s">
        <v>142</v>
      </c>
      <c r="H184" s="253">
        <v>34.787999999999997</v>
      </c>
      <c r="I184" s="254"/>
      <c r="J184" s="255">
        <f>ROUND(I184*H184,2)</f>
        <v>0</v>
      </c>
      <c r="K184" s="251" t="s">
        <v>143</v>
      </c>
      <c r="L184" s="256"/>
      <c r="M184" s="257" t="s">
        <v>1</v>
      </c>
      <c r="N184" s="258" t="s">
        <v>48</v>
      </c>
      <c r="O184" s="90"/>
      <c r="P184" s="219">
        <f>O184*H184</f>
        <v>0</v>
      </c>
      <c r="Q184" s="219">
        <v>0.00029999999999999997</v>
      </c>
      <c r="R184" s="219">
        <f>Q184*H184</f>
        <v>0.010436399999999999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195</v>
      </c>
      <c r="AT184" s="221" t="s">
        <v>196</v>
      </c>
      <c r="AU184" s="221" t="s">
        <v>145</v>
      </c>
      <c r="AY184" s="16" t="s">
        <v>135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39</v>
      </c>
      <c r="BK184" s="222">
        <f>ROUND(I184*H184,2)</f>
        <v>0</v>
      </c>
      <c r="BL184" s="16" t="s">
        <v>144</v>
      </c>
      <c r="BM184" s="221" t="s">
        <v>228</v>
      </c>
    </row>
    <row r="185" s="2" customFormat="1">
      <c r="A185" s="37"/>
      <c r="B185" s="38"/>
      <c r="C185" s="39"/>
      <c r="D185" s="223" t="s">
        <v>147</v>
      </c>
      <c r="E185" s="39"/>
      <c r="F185" s="224" t="s">
        <v>227</v>
      </c>
      <c r="G185" s="39"/>
      <c r="H185" s="39"/>
      <c r="I185" s="225"/>
      <c r="J185" s="39"/>
      <c r="K185" s="39"/>
      <c r="L185" s="43"/>
      <c r="M185" s="226"/>
      <c r="N185" s="227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147</v>
      </c>
      <c r="AU185" s="16" t="s">
        <v>145</v>
      </c>
    </row>
    <row r="186" s="2" customFormat="1">
      <c r="A186" s="37"/>
      <c r="B186" s="38"/>
      <c r="C186" s="39"/>
      <c r="D186" s="223" t="s">
        <v>229</v>
      </c>
      <c r="E186" s="39"/>
      <c r="F186" s="259" t="s">
        <v>230</v>
      </c>
      <c r="G186" s="39"/>
      <c r="H186" s="39"/>
      <c r="I186" s="225"/>
      <c r="J186" s="39"/>
      <c r="K186" s="39"/>
      <c r="L186" s="43"/>
      <c r="M186" s="226"/>
      <c r="N186" s="227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229</v>
      </c>
      <c r="AU186" s="16" t="s">
        <v>145</v>
      </c>
    </row>
    <row r="187" s="13" customFormat="1">
      <c r="A187" s="13"/>
      <c r="B187" s="228"/>
      <c r="C187" s="229"/>
      <c r="D187" s="223" t="s">
        <v>149</v>
      </c>
      <c r="E187" s="230" t="s">
        <v>1</v>
      </c>
      <c r="F187" s="231" t="s">
        <v>231</v>
      </c>
      <c r="G187" s="229"/>
      <c r="H187" s="232">
        <v>34.787999999999997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149</v>
      </c>
      <c r="AU187" s="238" t="s">
        <v>145</v>
      </c>
      <c r="AV187" s="13" t="s">
        <v>89</v>
      </c>
      <c r="AW187" s="13" t="s">
        <v>38</v>
      </c>
      <c r="AX187" s="13" t="s">
        <v>39</v>
      </c>
      <c r="AY187" s="238" t="s">
        <v>135</v>
      </c>
    </row>
    <row r="188" s="12" customFormat="1" ht="20.88" customHeight="1">
      <c r="A188" s="12"/>
      <c r="B188" s="194"/>
      <c r="C188" s="195"/>
      <c r="D188" s="196" t="s">
        <v>82</v>
      </c>
      <c r="E188" s="208" t="s">
        <v>232</v>
      </c>
      <c r="F188" s="208" t="s">
        <v>233</v>
      </c>
      <c r="G188" s="195"/>
      <c r="H188" s="195"/>
      <c r="I188" s="198"/>
      <c r="J188" s="209">
        <f>BK188</f>
        <v>0</v>
      </c>
      <c r="K188" s="195"/>
      <c r="L188" s="200"/>
      <c r="M188" s="201"/>
      <c r="N188" s="202"/>
      <c r="O188" s="202"/>
      <c r="P188" s="203">
        <f>SUM(P189:P192)</f>
        <v>0</v>
      </c>
      <c r="Q188" s="202"/>
      <c r="R188" s="203">
        <f>SUM(R189:R192)</f>
        <v>2.1660863999999997</v>
      </c>
      <c r="S188" s="202"/>
      <c r="T188" s="204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5" t="s">
        <v>39</v>
      </c>
      <c r="AT188" s="206" t="s">
        <v>82</v>
      </c>
      <c r="AU188" s="206" t="s">
        <v>89</v>
      </c>
      <c r="AY188" s="205" t="s">
        <v>135</v>
      </c>
      <c r="BK188" s="207">
        <f>SUM(BK189:BK192)</f>
        <v>0</v>
      </c>
    </row>
    <row r="189" s="2" customFormat="1" ht="16.5" customHeight="1">
      <c r="A189" s="37"/>
      <c r="B189" s="38"/>
      <c r="C189" s="210" t="s">
        <v>234</v>
      </c>
      <c r="D189" s="210" t="s">
        <v>139</v>
      </c>
      <c r="E189" s="211" t="s">
        <v>235</v>
      </c>
      <c r="F189" s="212" t="s">
        <v>236</v>
      </c>
      <c r="G189" s="213" t="s">
        <v>155</v>
      </c>
      <c r="H189" s="214">
        <v>0.95999999999999996</v>
      </c>
      <c r="I189" s="215"/>
      <c r="J189" s="216">
        <f>ROUND(I189*H189,2)</f>
        <v>0</v>
      </c>
      <c r="K189" s="212" t="s">
        <v>143</v>
      </c>
      <c r="L189" s="43"/>
      <c r="M189" s="217" t="s">
        <v>1</v>
      </c>
      <c r="N189" s="218" t="s">
        <v>48</v>
      </c>
      <c r="O189" s="90"/>
      <c r="P189" s="219">
        <f>O189*H189</f>
        <v>0</v>
      </c>
      <c r="Q189" s="219">
        <v>2.2563399999999998</v>
      </c>
      <c r="R189" s="219">
        <f>Q189*H189</f>
        <v>2.1660863999999997</v>
      </c>
      <c r="S189" s="219">
        <v>0</v>
      </c>
      <c r="T189" s="22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1" t="s">
        <v>144</v>
      </c>
      <c r="AT189" s="221" t="s">
        <v>139</v>
      </c>
      <c r="AU189" s="221" t="s">
        <v>145</v>
      </c>
      <c r="AY189" s="16" t="s">
        <v>135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6" t="s">
        <v>39</v>
      </c>
      <c r="BK189" s="222">
        <f>ROUND(I189*H189,2)</f>
        <v>0</v>
      </c>
      <c r="BL189" s="16" t="s">
        <v>144</v>
      </c>
      <c r="BM189" s="221" t="s">
        <v>237</v>
      </c>
    </row>
    <row r="190" s="2" customFormat="1">
      <c r="A190" s="37"/>
      <c r="B190" s="38"/>
      <c r="C190" s="39"/>
      <c r="D190" s="223" t="s">
        <v>147</v>
      </c>
      <c r="E190" s="39"/>
      <c r="F190" s="224" t="s">
        <v>238</v>
      </c>
      <c r="G190" s="39"/>
      <c r="H190" s="39"/>
      <c r="I190" s="225"/>
      <c r="J190" s="39"/>
      <c r="K190" s="39"/>
      <c r="L190" s="43"/>
      <c r="M190" s="226"/>
      <c r="N190" s="227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147</v>
      </c>
      <c r="AU190" s="16" t="s">
        <v>145</v>
      </c>
    </row>
    <row r="191" s="14" customFormat="1">
      <c r="A191" s="14"/>
      <c r="B191" s="239"/>
      <c r="C191" s="240"/>
      <c r="D191" s="223" t="s">
        <v>149</v>
      </c>
      <c r="E191" s="241" t="s">
        <v>1</v>
      </c>
      <c r="F191" s="242" t="s">
        <v>165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149</v>
      </c>
      <c r="AU191" s="248" t="s">
        <v>145</v>
      </c>
      <c r="AV191" s="14" t="s">
        <v>39</v>
      </c>
      <c r="AW191" s="14" t="s">
        <v>38</v>
      </c>
      <c r="AX191" s="14" t="s">
        <v>83</v>
      </c>
      <c r="AY191" s="248" t="s">
        <v>135</v>
      </c>
    </row>
    <row r="192" s="13" customFormat="1">
      <c r="A192" s="13"/>
      <c r="B192" s="228"/>
      <c r="C192" s="229"/>
      <c r="D192" s="223" t="s">
        <v>149</v>
      </c>
      <c r="E192" s="230" t="s">
        <v>1</v>
      </c>
      <c r="F192" s="231" t="s">
        <v>166</v>
      </c>
      <c r="G192" s="229"/>
      <c r="H192" s="232">
        <v>0.95999999999999996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149</v>
      </c>
      <c r="AU192" s="238" t="s">
        <v>145</v>
      </c>
      <c r="AV192" s="13" t="s">
        <v>89</v>
      </c>
      <c r="AW192" s="13" t="s">
        <v>38</v>
      </c>
      <c r="AX192" s="13" t="s">
        <v>39</v>
      </c>
      <c r="AY192" s="238" t="s">
        <v>135</v>
      </c>
    </row>
    <row r="193" s="12" customFormat="1" ht="22.8" customHeight="1">
      <c r="A193" s="12"/>
      <c r="B193" s="194"/>
      <c r="C193" s="195"/>
      <c r="D193" s="196" t="s">
        <v>82</v>
      </c>
      <c r="E193" s="208" t="s">
        <v>176</v>
      </c>
      <c r="F193" s="208" t="s">
        <v>239</v>
      </c>
      <c r="G193" s="195"/>
      <c r="H193" s="195"/>
      <c r="I193" s="198"/>
      <c r="J193" s="209">
        <f>BK193</f>
        <v>0</v>
      </c>
      <c r="K193" s="195"/>
      <c r="L193" s="200"/>
      <c r="M193" s="201"/>
      <c r="N193" s="202"/>
      <c r="O193" s="202"/>
      <c r="P193" s="203">
        <f>P194+P204+P207+P217</f>
        <v>0</v>
      </c>
      <c r="Q193" s="202"/>
      <c r="R193" s="203">
        <f>R194+R204+R207+R217</f>
        <v>283.242344</v>
      </c>
      <c r="S193" s="202"/>
      <c r="T193" s="204">
        <f>T194+T204+T207+T217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5" t="s">
        <v>39</v>
      </c>
      <c r="AT193" s="206" t="s">
        <v>82</v>
      </c>
      <c r="AU193" s="206" t="s">
        <v>39</v>
      </c>
      <c r="AY193" s="205" t="s">
        <v>135</v>
      </c>
      <c r="BK193" s="207">
        <f>BK194+BK204+BK207+BK217</f>
        <v>0</v>
      </c>
    </row>
    <row r="194" s="12" customFormat="1" ht="20.88" customHeight="1">
      <c r="A194" s="12"/>
      <c r="B194" s="194"/>
      <c r="C194" s="195"/>
      <c r="D194" s="196" t="s">
        <v>82</v>
      </c>
      <c r="E194" s="208" t="s">
        <v>240</v>
      </c>
      <c r="F194" s="208" t="s">
        <v>241</v>
      </c>
      <c r="G194" s="195"/>
      <c r="H194" s="195"/>
      <c r="I194" s="198"/>
      <c r="J194" s="209">
        <f>BK194</f>
        <v>0</v>
      </c>
      <c r="K194" s="195"/>
      <c r="L194" s="200"/>
      <c r="M194" s="201"/>
      <c r="N194" s="202"/>
      <c r="O194" s="202"/>
      <c r="P194" s="203">
        <f>SUM(P195:P203)</f>
        <v>0</v>
      </c>
      <c r="Q194" s="202"/>
      <c r="R194" s="203">
        <f>SUM(R195:R203)</f>
        <v>174.030744</v>
      </c>
      <c r="S194" s="202"/>
      <c r="T194" s="204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5" t="s">
        <v>39</v>
      </c>
      <c r="AT194" s="206" t="s">
        <v>82</v>
      </c>
      <c r="AU194" s="206" t="s">
        <v>89</v>
      </c>
      <c r="AY194" s="205" t="s">
        <v>135</v>
      </c>
      <c r="BK194" s="207">
        <f>SUM(BK195:BK203)</f>
        <v>0</v>
      </c>
    </row>
    <row r="195" s="2" customFormat="1" ht="21.75" customHeight="1">
      <c r="A195" s="37"/>
      <c r="B195" s="38"/>
      <c r="C195" s="210" t="s">
        <v>8</v>
      </c>
      <c r="D195" s="210" t="s">
        <v>139</v>
      </c>
      <c r="E195" s="211" t="s">
        <v>242</v>
      </c>
      <c r="F195" s="212" t="s">
        <v>243</v>
      </c>
      <c r="G195" s="213" t="s">
        <v>142</v>
      </c>
      <c r="H195" s="214">
        <v>26.010000000000002</v>
      </c>
      <c r="I195" s="215"/>
      <c r="J195" s="216">
        <f>ROUND(I195*H195,2)</f>
        <v>0</v>
      </c>
      <c r="K195" s="212" t="s">
        <v>143</v>
      </c>
      <c r="L195" s="43"/>
      <c r="M195" s="217" t="s">
        <v>1</v>
      </c>
      <c r="N195" s="218" t="s">
        <v>48</v>
      </c>
      <c r="O195" s="90"/>
      <c r="P195" s="219">
        <f>O195*H195</f>
        <v>0</v>
      </c>
      <c r="Q195" s="219">
        <v>0.2024</v>
      </c>
      <c r="R195" s="219">
        <f>Q195*H195</f>
        <v>5.264424</v>
      </c>
      <c r="S195" s="219">
        <v>0</v>
      </c>
      <c r="T195" s="22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1" t="s">
        <v>144</v>
      </c>
      <c r="AT195" s="221" t="s">
        <v>139</v>
      </c>
      <c r="AU195" s="221" t="s">
        <v>145</v>
      </c>
      <c r="AY195" s="16" t="s">
        <v>135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6" t="s">
        <v>39</v>
      </c>
      <c r="BK195" s="222">
        <f>ROUND(I195*H195,2)</f>
        <v>0</v>
      </c>
      <c r="BL195" s="16" t="s">
        <v>144</v>
      </c>
      <c r="BM195" s="221" t="s">
        <v>244</v>
      </c>
    </row>
    <row r="196" s="2" customFormat="1">
      <c r="A196" s="37"/>
      <c r="B196" s="38"/>
      <c r="C196" s="39"/>
      <c r="D196" s="223" t="s">
        <v>147</v>
      </c>
      <c r="E196" s="39"/>
      <c r="F196" s="224" t="s">
        <v>245</v>
      </c>
      <c r="G196" s="39"/>
      <c r="H196" s="39"/>
      <c r="I196" s="225"/>
      <c r="J196" s="39"/>
      <c r="K196" s="39"/>
      <c r="L196" s="43"/>
      <c r="M196" s="226"/>
      <c r="N196" s="227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147</v>
      </c>
      <c r="AU196" s="16" t="s">
        <v>145</v>
      </c>
    </row>
    <row r="197" s="13" customFormat="1">
      <c r="A197" s="13"/>
      <c r="B197" s="228"/>
      <c r="C197" s="229"/>
      <c r="D197" s="223" t="s">
        <v>149</v>
      </c>
      <c r="E197" s="230" t="s">
        <v>1</v>
      </c>
      <c r="F197" s="231" t="s">
        <v>246</v>
      </c>
      <c r="G197" s="229"/>
      <c r="H197" s="232">
        <v>26.010000000000002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149</v>
      </c>
      <c r="AU197" s="238" t="s">
        <v>145</v>
      </c>
      <c r="AV197" s="13" t="s">
        <v>89</v>
      </c>
      <c r="AW197" s="13" t="s">
        <v>38</v>
      </c>
      <c r="AX197" s="13" t="s">
        <v>39</v>
      </c>
      <c r="AY197" s="238" t="s">
        <v>135</v>
      </c>
    </row>
    <row r="198" s="2" customFormat="1" ht="16.5" customHeight="1">
      <c r="A198" s="37"/>
      <c r="B198" s="38"/>
      <c r="C198" s="210" t="s">
        <v>167</v>
      </c>
      <c r="D198" s="210" t="s">
        <v>139</v>
      </c>
      <c r="E198" s="211" t="s">
        <v>247</v>
      </c>
      <c r="F198" s="212" t="s">
        <v>248</v>
      </c>
      <c r="G198" s="213" t="s">
        <v>142</v>
      </c>
      <c r="H198" s="214">
        <v>39</v>
      </c>
      <c r="I198" s="215"/>
      <c r="J198" s="216">
        <f>ROUND(I198*H198,2)</f>
        <v>0</v>
      </c>
      <c r="K198" s="212" t="s">
        <v>143</v>
      </c>
      <c r="L198" s="43"/>
      <c r="M198" s="217" t="s">
        <v>1</v>
      </c>
      <c r="N198" s="218" t="s">
        <v>48</v>
      </c>
      <c r="O198" s="90"/>
      <c r="P198" s="219">
        <f>O198*H198</f>
        <v>0</v>
      </c>
      <c r="Q198" s="219">
        <v>0.6472</v>
      </c>
      <c r="R198" s="219">
        <f>Q198*H198</f>
        <v>25.2408</v>
      </c>
      <c r="S198" s="219">
        <v>0</v>
      </c>
      <c r="T198" s="22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1" t="s">
        <v>144</v>
      </c>
      <c r="AT198" s="221" t="s">
        <v>139</v>
      </c>
      <c r="AU198" s="221" t="s">
        <v>145</v>
      </c>
      <c r="AY198" s="16" t="s">
        <v>135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6" t="s">
        <v>39</v>
      </c>
      <c r="BK198" s="222">
        <f>ROUND(I198*H198,2)</f>
        <v>0</v>
      </c>
      <c r="BL198" s="16" t="s">
        <v>144</v>
      </c>
      <c r="BM198" s="221" t="s">
        <v>249</v>
      </c>
    </row>
    <row r="199" s="2" customFormat="1">
      <c r="A199" s="37"/>
      <c r="B199" s="38"/>
      <c r="C199" s="39"/>
      <c r="D199" s="223" t="s">
        <v>147</v>
      </c>
      <c r="E199" s="39"/>
      <c r="F199" s="224" t="s">
        <v>250</v>
      </c>
      <c r="G199" s="39"/>
      <c r="H199" s="39"/>
      <c r="I199" s="225"/>
      <c r="J199" s="39"/>
      <c r="K199" s="39"/>
      <c r="L199" s="43"/>
      <c r="M199" s="226"/>
      <c r="N199" s="22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147</v>
      </c>
      <c r="AU199" s="16" t="s">
        <v>145</v>
      </c>
    </row>
    <row r="200" s="14" customFormat="1">
      <c r="A200" s="14"/>
      <c r="B200" s="239"/>
      <c r="C200" s="240"/>
      <c r="D200" s="223" t="s">
        <v>149</v>
      </c>
      <c r="E200" s="241" t="s">
        <v>1</v>
      </c>
      <c r="F200" s="242" t="s">
        <v>251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149</v>
      </c>
      <c r="AU200" s="248" t="s">
        <v>145</v>
      </c>
      <c r="AV200" s="14" t="s">
        <v>39</v>
      </c>
      <c r="AW200" s="14" t="s">
        <v>38</v>
      </c>
      <c r="AX200" s="14" t="s">
        <v>83</v>
      </c>
      <c r="AY200" s="248" t="s">
        <v>135</v>
      </c>
    </row>
    <row r="201" s="13" customFormat="1">
      <c r="A201" s="13"/>
      <c r="B201" s="228"/>
      <c r="C201" s="229"/>
      <c r="D201" s="223" t="s">
        <v>149</v>
      </c>
      <c r="E201" s="230" t="s">
        <v>1</v>
      </c>
      <c r="F201" s="231" t="s">
        <v>252</v>
      </c>
      <c r="G201" s="229"/>
      <c r="H201" s="232">
        <v>39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149</v>
      </c>
      <c r="AU201" s="238" t="s">
        <v>145</v>
      </c>
      <c r="AV201" s="13" t="s">
        <v>89</v>
      </c>
      <c r="AW201" s="13" t="s">
        <v>38</v>
      </c>
      <c r="AX201" s="13" t="s">
        <v>39</v>
      </c>
      <c r="AY201" s="238" t="s">
        <v>135</v>
      </c>
    </row>
    <row r="202" s="2" customFormat="1" ht="16.5" customHeight="1">
      <c r="A202" s="37"/>
      <c r="B202" s="38"/>
      <c r="C202" s="210" t="s">
        <v>174</v>
      </c>
      <c r="D202" s="210" t="s">
        <v>139</v>
      </c>
      <c r="E202" s="211" t="s">
        <v>253</v>
      </c>
      <c r="F202" s="212" t="s">
        <v>254</v>
      </c>
      <c r="G202" s="213" t="s">
        <v>142</v>
      </c>
      <c r="H202" s="214">
        <v>207</v>
      </c>
      <c r="I202" s="215"/>
      <c r="J202" s="216">
        <f>ROUND(I202*H202,2)</f>
        <v>0</v>
      </c>
      <c r="K202" s="212" t="s">
        <v>143</v>
      </c>
      <c r="L202" s="43"/>
      <c r="M202" s="217" t="s">
        <v>1</v>
      </c>
      <c r="N202" s="218" t="s">
        <v>48</v>
      </c>
      <c r="O202" s="90"/>
      <c r="P202" s="219">
        <f>O202*H202</f>
        <v>0</v>
      </c>
      <c r="Q202" s="219">
        <v>0.69335999999999998</v>
      </c>
      <c r="R202" s="219">
        <f>Q202*H202</f>
        <v>143.52552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144</v>
      </c>
      <c r="AT202" s="221" t="s">
        <v>139</v>
      </c>
      <c r="AU202" s="221" t="s">
        <v>145</v>
      </c>
      <c r="AY202" s="16" t="s">
        <v>135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39</v>
      </c>
      <c r="BK202" s="222">
        <f>ROUND(I202*H202,2)</f>
        <v>0</v>
      </c>
      <c r="BL202" s="16" t="s">
        <v>144</v>
      </c>
      <c r="BM202" s="221" t="s">
        <v>255</v>
      </c>
    </row>
    <row r="203" s="2" customFormat="1">
      <c r="A203" s="37"/>
      <c r="B203" s="38"/>
      <c r="C203" s="39"/>
      <c r="D203" s="223" t="s">
        <v>147</v>
      </c>
      <c r="E203" s="39"/>
      <c r="F203" s="224" t="s">
        <v>256</v>
      </c>
      <c r="G203" s="39"/>
      <c r="H203" s="39"/>
      <c r="I203" s="225"/>
      <c r="J203" s="39"/>
      <c r="K203" s="39"/>
      <c r="L203" s="43"/>
      <c r="M203" s="226"/>
      <c r="N203" s="227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147</v>
      </c>
      <c r="AU203" s="16" t="s">
        <v>145</v>
      </c>
    </row>
    <row r="204" s="12" customFormat="1" ht="20.88" customHeight="1">
      <c r="A204" s="12"/>
      <c r="B204" s="194"/>
      <c r="C204" s="195"/>
      <c r="D204" s="196" t="s">
        <v>82</v>
      </c>
      <c r="E204" s="208" t="s">
        <v>257</v>
      </c>
      <c r="F204" s="208" t="s">
        <v>258</v>
      </c>
      <c r="G204" s="195"/>
      <c r="H204" s="195"/>
      <c r="I204" s="198"/>
      <c r="J204" s="209">
        <f>BK204</f>
        <v>0</v>
      </c>
      <c r="K204" s="195"/>
      <c r="L204" s="200"/>
      <c r="M204" s="201"/>
      <c r="N204" s="202"/>
      <c r="O204" s="202"/>
      <c r="P204" s="203">
        <f>SUM(P205:P206)</f>
        <v>0</v>
      </c>
      <c r="Q204" s="202"/>
      <c r="R204" s="203">
        <f>SUM(R205:R206)</f>
        <v>98.7804</v>
      </c>
      <c r="S204" s="202"/>
      <c r="T204" s="204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5" t="s">
        <v>39</v>
      </c>
      <c r="AT204" s="206" t="s">
        <v>82</v>
      </c>
      <c r="AU204" s="206" t="s">
        <v>89</v>
      </c>
      <c r="AY204" s="205" t="s">
        <v>135</v>
      </c>
      <c r="BK204" s="207">
        <f>SUM(BK205:BK206)</f>
        <v>0</v>
      </c>
    </row>
    <row r="205" s="2" customFormat="1" ht="24.15" customHeight="1">
      <c r="A205" s="37"/>
      <c r="B205" s="38"/>
      <c r="C205" s="210" t="s">
        <v>188</v>
      </c>
      <c r="D205" s="210" t="s">
        <v>139</v>
      </c>
      <c r="E205" s="211" t="s">
        <v>259</v>
      </c>
      <c r="F205" s="212" t="s">
        <v>260</v>
      </c>
      <c r="G205" s="213" t="s">
        <v>142</v>
      </c>
      <c r="H205" s="214">
        <v>207</v>
      </c>
      <c r="I205" s="215"/>
      <c r="J205" s="216">
        <f>ROUND(I205*H205,2)</f>
        <v>0</v>
      </c>
      <c r="K205" s="212" t="s">
        <v>1</v>
      </c>
      <c r="L205" s="43"/>
      <c r="M205" s="217" t="s">
        <v>1</v>
      </c>
      <c r="N205" s="218" t="s">
        <v>48</v>
      </c>
      <c r="O205" s="90"/>
      <c r="P205" s="219">
        <f>O205*H205</f>
        <v>0</v>
      </c>
      <c r="Q205" s="219">
        <v>0.47720000000000001</v>
      </c>
      <c r="R205" s="219">
        <f>Q205*H205</f>
        <v>98.7804</v>
      </c>
      <c r="S205" s="219">
        <v>0</v>
      </c>
      <c r="T205" s="22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1" t="s">
        <v>144</v>
      </c>
      <c r="AT205" s="221" t="s">
        <v>139</v>
      </c>
      <c r="AU205" s="221" t="s">
        <v>145</v>
      </c>
      <c r="AY205" s="16" t="s">
        <v>135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6" t="s">
        <v>39</v>
      </c>
      <c r="BK205" s="222">
        <f>ROUND(I205*H205,2)</f>
        <v>0</v>
      </c>
      <c r="BL205" s="16" t="s">
        <v>144</v>
      </c>
      <c r="BM205" s="221" t="s">
        <v>261</v>
      </c>
    </row>
    <row r="206" s="2" customFormat="1">
      <c r="A206" s="37"/>
      <c r="B206" s="38"/>
      <c r="C206" s="39"/>
      <c r="D206" s="223" t="s">
        <v>147</v>
      </c>
      <c r="E206" s="39"/>
      <c r="F206" s="224" t="s">
        <v>260</v>
      </c>
      <c r="G206" s="39"/>
      <c r="H206" s="39"/>
      <c r="I206" s="225"/>
      <c r="J206" s="39"/>
      <c r="K206" s="39"/>
      <c r="L206" s="43"/>
      <c r="M206" s="226"/>
      <c r="N206" s="227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147</v>
      </c>
      <c r="AU206" s="16" t="s">
        <v>145</v>
      </c>
    </row>
    <row r="207" s="12" customFormat="1" ht="20.88" customHeight="1">
      <c r="A207" s="12"/>
      <c r="B207" s="194"/>
      <c r="C207" s="195"/>
      <c r="D207" s="196" t="s">
        <v>82</v>
      </c>
      <c r="E207" s="208" t="s">
        <v>262</v>
      </c>
      <c r="F207" s="208" t="s">
        <v>263</v>
      </c>
      <c r="G207" s="195"/>
      <c r="H207" s="195"/>
      <c r="I207" s="198"/>
      <c r="J207" s="209">
        <f>BK207</f>
        <v>0</v>
      </c>
      <c r="K207" s="195"/>
      <c r="L207" s="200"/>
      <c r="M207" s="201"/>
      <c r="N207" s="202"/>
      <c r="O207" s="202"/>
      <c r="P207" s="203">
        <f>SUM(P208:P216)</f>
        <v>0</v>
      </c>
      <c r="Q207" s="202"/>
      <c r="R207" s="203">
        <f>SUM(R208:R216)</f>
        <v>1.7810000000000001</v>
      </c>
      <c r="S207" s="202"/>
      <c r="T207" s="204">
        <f>SUM(T208:T216)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5" t="s">
        <v>39</v>
      </c>
      <c r="AT207" s="206" t="s">
        <v>82</v>
      </c>
      <c r="AU207" s="206" t="s">
        <v>89</v>
      </c>
      <c r="AY207" s="205" t="s">
        <v>135</v>
      </c>
      <c r="BK207" s="207">
        <f>SUM(BK208:BK216)</f>
        <v>0</v>
      </c>
    </row>
    <row r="208" s="2" customFormat="1" ht="24.15" customHeight="1">
      <c r="A208" s="37"/>
      <c r="B208" s="38"/>
      <c r="C208" s="210" t="s">
        <v>264</v>
      </c>
      <c r="D208" s="210" t="s">
        <v>139</v>
      </c>
      <c r="E208" s="211" t="s">
        <v>265</v>
      </c>
      <c r="F208" s="212" t="s">
        <v>266</v>
      </c>
      <c r="G208" s="213" t="s">
        <v>142</v>
      </c>
      <c r="H208" s="214">
        <v>129</v>
      </c>
      <c r="I208" s="215"/>
      <c r="J208" s="216">
        <f>ROUND(I208*H208,2)</f>
        <v>0</v>
      </c>
      <c r="K208" s="212" t="s">
        <v>1</v>
      </c>
      <c r="L208" s="43"/>
      <c r="M208" s="217" t="s">
        <v>1</v>
      </c>
      <c r="N208" s="218" t="s">
        <v>48</v>
      </c>
      <c r="O208" s="90"/>
      <c r="P208" s="219">
        <f>O208*H208</f>
        <v>0</v>
      </c>
      <c r="Q208" s="219">
        <v>0.0080000000000000002</v>
      </c>
      <c r="R208" s="219">
        <f>Q208*H208</f>
        <v>1.032</v>
      </c>
      <c r="S208" s="219">
        <v>0</v>
      </c>
      <c r="T208" s="22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1" t="s">
        <v>144</v>
      </c>
      <c r="AT208" s="221" t="s">
        <v>139</v>
      </c>
      <c r="AU208" s="221" t="s">
        <v>145</v>
      </c>
      <c r="AY208" s="16" t="s">
        <v>135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6" t="s">
        <v>39</v>
      </c>
      <c r="BK208" s="222">
        <f>ROUND(I208*H208,2)</f>
        <v>0</v>
      </c>
      <c r="BL208" s="16" t="s">
        <v>144</v>
      </c>
      <c r="BM208" s="221" t="s">
        <v>267</v>
      </c>
    </row>
    <row r="209" s="2" customFormat="1">
      <c r="A209" s="37"/>
      <c r="B209" s="38"/>
      <c r="C209" s="39"/>
      <c r="D209" s="223" t="s">
        <v>147</v>
      </c>
      <c r="E209" s="39"/>
      <c r="F209" s="224" t="s">
        <v>266</v>
      </c>
      <c r="G209" s="39"/>
      <c r="H209" s="39"/>
      <c r="I209" s="225"/>
      <c r="J209" s="39"/>
      <c r="K209" s="39"/>
      <c r="L209" s="43"/>
      <c r="M209" s="226"/>
      <c r="N209" s="227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147</v>
      </c>
      <c r="AU209" s="16" t="s">
        <v>145</v>
      </c>
    </row>
    <row r="210" s="13" customFormat="1">
      <c r="A210" s="13"/>
      <c r="B210" s="228"/>
      <c r="C210" s="229"/>
      <c r="D210" s="223" t="s">
        <v>149</v>
      </c>
      <c r="E210" s="230" t="s">
        <v>1</v>
      </c>
      <c r="F210" s="231" t="s">
        <v>268</v>
      </c>
      <c r="G210" s="229"/>
      <c r="H210" s="232">
        <v>129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149</v>
      </c>
      <c r="AU210" s="238" t="s">
        <v>145</v>
      </c>
      <c r="AV210" s="13" t="s">
        <v>89</v>
      </c>
      <c r="AW210" s="13" t="s">
        <v>38</v>
      </c>
      <c r="AX210" s="13" t="s">
        <v>39</v>
      </c>
      <c r="AY210" s="238" t="s">
        <v>135</v>
      </c>
    </row>
    <row r="211" s="2" customFormat="1" ht="24.15" customHeight="1">
      <c r="A211" s="37"/>
      <c r="B211" s="38"/>
      <c r="C211" s="210" t="s">
        <v>269</v>
      </c>
      <c r="D211" s="210" t="s">
        <v>139</v>
      </c>
      <c r="E211" s="211" t="s">
        <v>270</v>
      </c>
      <c r="F211" s="212" t="s">
        <v>271</v>
      </c>
      <c r="G211" s="213" t="s">
        <v>142</v>
      </c>
      <c r="H211" s="214">
        <v>78</v>
      </c>
      <c r="I211" s="215"/>
      <c r="J211" s="216">
        <f>ROUND(I211*H211,2)</f>
        <v>0</v>
      </c>
      <c r="K211" s="212" t="s">
        <v>1</v>
      </c>
      <c r="L211" s="43"/>
      <c r="M211" s="217" t="s">
        <v>1</v>
      </c>
      <c r="N211" s="218" t="s">
        <v>48</v>
      </c>
      <c r="O211" s="90"/>
      <c r="P211" s="219">
        <f>O211*H211</f>
        <v>0</v>
      </c>
      <c r="Q211" s="219">
        <v>0.0080000000000000002</v>
      </c>
      <c r="R211" s="219">
        <f>Q211*H211</f>
        <v>0.624</v>
      </c>
      <c r="S211" s="219">
        <v>0</v>
      </c>
      <c r="T211" s="22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1" t="s">
        <v>144</v>
      </c>
      <c r="AT211" s="221" t="s">
        <v>139</v>
      </c>
      <c r="AU211" s="221" t="s">
        <v>145</v>
      </c>
      <c r="AY211" s="16" t="s">
        <v>135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6" t="s">
        <v>39</v>
      </c>
      <c r="BK211" s="222">
        <f>ROUND(I211*H211,2)</f>
        <v>0</v>
      </c>
      <c r="BL211" s="16" t="s">
        <v>144</v>
      </c>
      <c r="BM211" s="221" t="s">
        <v>272</v>
      </c>
    </row>
    <row r="212" s="2" customFormat="1">
      <c r="A212" s="37"/>
      <c r="B212" s="38"/>
      <c r="C212" s="39"/>
      <c r="D212" s="223" t="s">
        <v>147</v>
      </c>
      <c r="E212" s="39"/>
      <c r="F212" s="224" t="s">
        <v>266</v>
      </c>
      <c r="G212" s="39"/>
      <c r="H212" s="39"/>
      <c r="I212" s="225"/>
      <c r="J212" s="39"/>
      <c r="K212" s="39"/>
      <c r="L212" s="43"/>
      <c r="M212" s="226"/>
      <c r="N212" s="227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147</v>
      </c>
      <c r="AU212" s="16" t="s">
        <v>145</v>
      </c>
    </row>
    <row r="213" s="13" customFormat="1">
      <c r="A213" s="13"/>
      <c r="B213" s="228"/>
      <c r="C213" s="229"/>
      <c r="D213" s="223" t="s">
        <v>149</v>
      </c>
      <c r="E213" s="230" t="s">
        <v>1</v>
      </c>
      <c r="F213" s="231" t="s">
        <v>273</v>
      </c>
      <c r="G213" s="229"/>
      <c r="H213" s="232">
        <v>78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149</v>
      </c>
      <c r="AU213" s="238" t="s">
        <v>145</v>
      </c>
      <c r="AV213" s="13" t="s">
        <v>89</v>
      </c>
      <c r="AW213" s="13" t="s">
        <v>38</v>
      </c>
      <c r="AX213" s="13" t="s">
        <v>39</v>
      </c>
      <c r="AY213" s="238" t="s">
        <v>135</v>
      </c>
    </row>
    <row r="214" s="2" customFormat="1" ht="24.15" customHeight="1">
      <c r="A214" s="37"/>
      <c r="B214" s="38"/>
      <c r="C214" s="210" t="s">
        <v>7</v>
      </c>
      <c r="D214" s="210" t="s">
        <v>139</v>
      </c>
      <c r="E214" s="211" t="s">
        <v>274</v>
      </c>
      <c r="F214" s="212" t="s">
        <v>275</v>
      </c>
      <c r="G214" s="213" t="s">
        <v>276</v>
      </c>
      <c r="H214" s="214">
        <v>250</v>
      </c>
      <c r="I214" s="215"/>
      <c r="J214" s="216">
        <f>ROUND(I214*H214,2)</f>
        <v>0</v>
      </c>
      <c r="K214" s="212" t="s">
        <v>1</v>
      </c>
      <c r="L214" s="43"/>
      <c r="M214" s="217" t="s">
        <v>1</v>
      </c>
      <c r="N214" s="218" t="s">
        <v>48</v>
      </c>
      <c r="O214" s="90"/>
      <c r="P214" s="219">
        <f>O214*H214</f>
        <v>0</v>
      </c>
      <c r="Q214" s="219">
        <v>0.00050000000000000001</v>
      </c>
      <c r="R214" s="219">
        <f>Q214*H214</f>
        <v>0.125</v>
      </c>
      <c r="S214" s="219">
        <v>0</v>
      </c>
      <c r="T214" s="22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1" t="s">
        <v>144</v>
      </c>
      <c r="AT214" s="221" t="s">
        <v>139</v>
      </c>
      <c r="AU214" s="221" t="s">
        <v>145</v>
      </c>
      <c r="AY214" s="16" t="s">
        <v>135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6" t="s">
        <v>39</v>
      </c>
      <c r="BK214" s="222">
        <f>ROUND(I214*H214,2)</f>
        <v>0</v>
      </c>
      <c r="BL214" s="16" t="s">
        <v>144</v>
      </c>
      <c r="BM214" s="221" t="s">
        <v>277</v>
      </c>
    </row>
    <row r="215" s="2" customFormat="1">
      <c r="A215" s="37"/>
      <c r="B215" s="38"/>
      <c r="C215" s="39"/>
      <c r="D215" s="223" t="s">
        <v>147</v>
      </c>
      <c r="E215" s="39"/>
      <c r="F215" s="224" t="s">
        <v>275</v>
      </c>
      <c r="G215" s="39"/>
      <c r="H215" s="39"/>
      <c r="I215" s="225"/>
      <c r="J215" s="39"/>
      <c r="K215" s="39"/>
      <c r="L215" s="43"/>
      <c r="M215" s="226"/>
      <c r="N215" s="227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147</v>
      </c>
      <c r="AU215" s="16" t="s">
        <v>145</v>
      </c>
    </row>
    <row r="216" s="13" customFormat="1">
      <c r="A216" s="13"/>
      <c r="B216" s="228"/>
      <c r="C216" s="229"/>
      <c r="D216" s="223" t="s">
        <v>149</v>
      </c>
      <c r="E216" s="230" t="s">
        <v>1</v>
      </c>
      <c r="F216" s="231" t="s">
        <v>278</v>
      </c>
      <c r="G216" s="229"/>
      <c r="H216" s="232">
        <v>250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149</v>
      </c>
      <c r="AU216" s="238" t="s">
        <v>145</v>
      </c>
      <c r="AV216" s="13" t="s">
        <v>89</v>
      </c>
      <c r="AW216" s="13" t="s">
        <v>38</v>
      </c>
      <c r="AX216" s="13" t="s">
        <v>39</v>
      </c>
      <c r="AY216" s="238" t="s">
        <v>135</v>
      </c>
    </row>
    <row r="217" s="12" customFormat="1" ht="20.88" customHeight="1">
      <c r="A217" s="12"/>
      <c r="B217" s="194"/>
      <c r="C217" s="195"/>
      <c r="D217" s="196" t="s">
        <v>82</v>
      </c>
      <c r="E217" s="208" t="s">
        <v>279</v>
      </c>
      <c r="F217" s="208" t="s">
        <v>280</v>
      </c>
      <c r="G217" s="195"/>
      <c r="H217" s="195"/>
      <c r="I217" s="198"/>
      <c r="J217" s="209">
        <f>BK217</f>
        <v>0</v>
      </c>
      <c r="K217" s="195"/>
      <c r="L217" s="200"/>
      <c r="M217" s="201"/>
      <c r="N217" s="202"/>
      <c r="O217" s="202"/>
      <c r="P217" s="203">
        <f>SUM(P218:P224)</f>
        <v>0</v>
      </c>
      <c r="Q217" s="202"/>
      <c r="R217" s="203">
        <f>SUM(R218:R224)</f>
        <v>8.6502000000000017</v>
      </c>
      <c r="S217" s="202"/>
      <c r="T217" s="204">
        <f>SUM(T218:T224)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5" t="s">
        <v>39</v>
      </c>
      <c r="AT217" s="206" t="s">
        <v>82</v>
      </c>
      <c r="AU217" s="206" t="s">
        <v>89</v>
      </c>
      <c r="AY217" s="205" t="s">
        <v>135</v>
      </c>
      <c r="BK217" s="207">
        <f>SUM(BK218:BK224)</f>
        <v>0</v>
      </c>
    </row>
    <row r="218" s="2" customFormat="1" ht="24.15" customHeight="1">
      <c r="A218" s="37"/>
      <c r="B218" s="38"/>
      <c r="C218" s="210" t="s">
        <v>281</v>
      </c>
      <c r="D218" s="210" t="s">
        <v>139</v>
      </c>
      <c r="E218" s="211" t="s">
        <v>282</v>
      </c>
      <c r="F218" s="212" t="s">
        <v>283</v>
      </c>
      <c r="G218" s="213" t="s">
        <v>142</v>
      </c>
      <c r="H218" s="214">
        <v>39</v>
      </c>
      <c r="I218" s="215"/>
      <c r="J218" s="216">
        <f>ROUND(I218*H218,2)</f>
        <v>0</v>
      </c>
      <c r="K218" s="212" t="s">
        <v>143</v>
      </c>
      <c r="L218" s="43"/>
      <c r="M218" s="217" t="s">
        <v>1</v>
      </c>
      <c r="N218" s="218" t="s">
        <v>48</v>
      </c>
      <c r="O218" s="90"/>
      <c r="P218" s="219">
        <f>O218*H218</f>
        <v>0</v>
      </c>
      <c r="Q218" s="219">
        <v>0.084250000000000005</v>
      </c>
      <c r="R218" s="219">
        <f>Q218*H218</f>
        <v>3.2857500000000002</v>
      </c>
      <c r="S218" s="219">
        <v>0</v>
      </c>
      <c r="T218" s="22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1" t="s">
        <v>144</v>
      </c>
      <c r="AT218" s="221" t="s">
        <v>139</v>
      </c>
      <c r="AU218" s="221" t="s">
        <v>145</v>
      </c>
      <c r="AY218" s="16" t="s">
        <v>135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6" t="s">
        <v>39</v>
      </c>
      <c r="BK218" s="222">
        <f>ROUND(I218*H218,2)</f>
        <v>0</v>
      </c>
      <c r="BL218" s="16" t="s">
        <v>144</v>
      </c>
      <c r="BM218" s="221" t="s">
        <v>284</v>
      </c>
    </row>
    <row r="219" s="2" customFormat="1">
      <c r="A219" s="37"/>
      <c r="B219" s="38"/>
      <c r="C219" s="39"/>
      <c r="D219" s="223" t="s">
        <v>147</v>
      </c>
      <c r="E219" s="39"/>
      <c r="F219" s="224" t="s">
        <v>285</v>
      </c>
      <c r="G219" s="39"/>
      <c r="H219" s="39"/>
      <c r="I219" s="225"/>
      <c r="J219" s="39"/>
      <c r="K219" s="39"/>
      <c r="L219" s="43"/>
      <c r="M219" s="226"/>
      <c r="N219" s="227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147</v>
      </c>
      <c r="AU219" s="16" t="s">
        <v>145</v>
      </c>
    </row>
    <row r="220" s="2" customFormat="1" ht="21.75" customHeight="1">
      <c r="A220" s="37"/>
      <c r="B220" s="38"/>
      <c r="C220" s="249" t="s">
        <v>286</v>
      </c>
      <c r="D220" s="249" t="s">
        <v>196</v>
      </c>
      <c r="E220" s="250" t="s">
        <v>287</v>
      </c>
      <c r="F220" s="251" t="s">
        <v>288</v>
      </c>
      <c r="G220" s="252" t="s">
        <v>142</v>
      </c>
      <c r="H220" s="253">
        <v>40.950000000000003</v>
      </c>
      <c r="I220" s="254"/>
      <c r="J220" s="255">
        <f>ROUND(I220*H220,2)</f>
        <v>0</v>
      </c>
      <c r="K220" s="251" t="s">
        <v>143</v>
      </c>
      <c r="L220" s="256"/>
      <c r="M220" s="257" t="s">
        <v>1</v>
      </c>
      <c r="N220" s="258" t="s">
        <v>48</v>
      </c>
      <c r="O220" s="90"/>
      <c r="P220" s="219">
        <f>O220*H220</f>
        <v>0</v>
      </c>
      <c r="Q220" s="219">
        <v>0.13100000000000001</v>
      </c>
      <c r="R220" s="219">
        <f>Q220*H220</f>
        <v>5.3644500000000006</v>
      </c>
      <c r="S220" s="219">
        <v>0</v>
      </c>
      <c r="T220" s="22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1" t="s">
        <v>195</v>
      </c>
      <c r="AT220" s="221" t="s">
        <v>196</v>
      </c>
      <c r="AU220" s="221" t="s">
        <v>145</v>
      </c>
      <c r="AY220" s="16" t="s">
        <v>135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6" t="s">
        <v>39</v>
      </c>
      <c r="BK220" s="222">
        <f>ROUND(I220*H220,2)</f>
        <v>0</v>
      </c>
      <c r="BL220" s="16" t="s">
        <v>144</v>
      </c>
      <c r="BM220" s="221" t="s">
        <v>289</v>
      </c>
    </row>
    <row r="221" s="2" customFormat="1">
      <c r="A221" s="37"/>
      <c r="B221" s="38"/>
      <c r="C221" s="39"/>
      <c r="D221" s="223" t="s">
        <v>147</v>
      </c>
      <c r="E221" s="39"/>
      <c r="F221" s="224" t="s">
        <v>288</v>
      </c>
      <c r="G221" s="39"/>
      <c r="H221" s="39"/>
      <c r="I221" s="225"/>
      <c r="J221" s="39"/>
      <c r="K221" s="39"/>
      <c r="L221" s="43"/>
      <c r="M221" s="226"/>
      <c r="N221" s="227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147</v>
      </c>
      <c r="AU221" s="16" t="s">
        <v>145</v>
      </c>
    </row>
    <row r="222" s="13" customFormat="1">
      <c r="A222" s="13"/>
      <c r="B222" s="228"/>
      <c r="C222" s="229"/>
      <c r="D222" s="223" t="s">
        <v>149</v>
      </c>
      <c r="E222" s="230" t="s">
        <v>1</v>
      </c>
      <c r="F222" s="231" t="s">
        <v>290</v>
      </c>
      <c r="G222" s="229"/>
      <c r="H222" s="232">
        <v>40.950000000000003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149</v>
      </c>
      <c r="AU222" s="238" t="s">
        <v>145</v>
      </c>
      <c r="AV222" s="13" t="s">
        <v>89</v>
      </c>
      <c r="AW222" s="13" t="s">
        <v>38</v>
      </c>
      <c r="AX222" s="13" t="s">
        <v>39</v>
      </c>
      <c r="AY222" s="238" t="s">
        <v>135</v>
      </c>
    </row>
    <row r="223" s="2" customFormat="1" ht="16.5" customHeight="1">
      <c r="A223" s="37"/>
      <c r="B223" s="38"/>
      <c r="C223" s="210" t="s">
        <v>291</v>
      </c>
      <c r="D223" s="210" t="s">
        <v>139</v>
      </c>
      <c r="E223" s="211" t="s">
        <v>292</v>
      </c>
      <c r="F223" s="212" t="s">
        <v>293</v>
      </c>
      <c r="G223" s="213" t="s">
        <v>294</v>
      </c>
      <c r="H223" s="214">
        <v>1</v>
      </c>
      <c r="I223" s="215"/>
      <c r="J223" s="216">
        <f>ROUND(I223*H223,2)</f>
        <v>0</v>
      </c>
      <c r="K223" s="212" t="s">
        <v>1</v>
      </c>
      <c r="L223" s="43"/>
      <c r="M223" s="217" t="s">
        <v>1</v>
      </c>
      <c r="N223" s="218" t="s">
        <v>48</v>
      </c>
      <c r="O223" s="90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1" t="s">
        <v>144</v>
      </c>
      <c r="AT223" s="221" t="s">
        <v>139</v>
      </c>
      <c r="AU223" s="221" t="s">
        <v>145</v>
      </c>
      <c r="AY223" s="16" t="s">
        <v>135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6" t="s">
        <v>39</v>
      </c>
      <c r="BK223" s="222">
        <f>ROUND(I223*H223,2)</f>
        <v>0</v>
      </c>
      <c r="BL223" s="16" t="s">
        <v>144</v>
      </c>
      <c r="BM223" s="221" t="s">
        <v>295</v>
      </c>
    </row>
    <row r="224" s="2" customFormat="1">
      <c r="A224" s="37"/>
      <c r="B224" s="38"/>
      <c r="C224" s="39"/>
      <c r="D224" s="223" t="s">
        <v>147</v>
      </c>
      <c r="E224" s="39"/>
      <c r="F224" s="224" t="s">
        <v>296</v>
      </c>
      <c r="G224" s="39"/>
      <c r="H224" s="39"/>
      <c r="I224" s="225"/>
      <c r="J224" s="39"/>
      <c r="K224" s="39"/>
      <c r="L224" s="43"/>
      <c r="M224" s="226"/>
      <c r="N224" s="227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147</v>
      </c>
      <c r="AU224" s="16" t="s">
        <v>145</v>
      </c>
    </row>
    <row r="225" s="12" customFormat="1" ht="22.8" customHeight="1">
      <c r="A225" s="12"/>
      <c r="B225" s="194"/>
      <c r="C225" s="195"/>
      <c r="D225" s="196" t="s">
        <v>82</v>
      </c>
      <c r="E225" s="208" t="s">
        <v>202</v>
      </c>
      <c r="F225" s="208" t="s">
        <v>297</v>
      </c>
      <c r="G225" s="195"/>
      <c r="H225" s="195"/>
      <c r="I225" s="198"/>
      <c r="J225" s="209">
        <f>BK225</f>
        <v>0</v>
      </c>
      <c r="K225" s="195"/>
      <c r="L225" s="200"/>
      <c r="M225" s="201"/>
      <c r="N225" s="202"/>
      <c r="O225" s="202"/>
      <c r="P225" s="203">
        <f>P226+P237+P241</f>
        <v>0</v>
      </c>
      <c r="Q225" s="202"/>
      <c r="R225" s="203">
        <f>R226+R237+R241</f>
        <v>31.942384999999994</v>
      </c>
      <c r="S225" s="202"/>
      <c r="T225" s="204">
        <f>T226+T237+T241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5" t="s">
        <v>39</v>
      </c>
      <c r="AT225" s="206" t="s">
        <v>82</v>
      </c>
      <c r="AU225" s="206" t="s">
        <v>39</v>
      </c>
      <c r="AY225" s="205" t="s">
        <v>135</v>
      </c>
      <c r="BK225" s="207">
        <f>BK226+BK237+BK241</f>
        <v>0</v>
      </c>
    </row>
    <row r="226" s="12" customFormat="1" ht="20.88" customHeight="1">
      <c r="A226" s="12"/>
      <c r="B226" s="194"/>
      <c r="C226" s="195"/>
      <c r="D226" s="196" t="s">
        <v>82</v>
      </c>
      <c r="E226" s="208" t="s">
        <v>298</v>
      </c>
      <c r="F226" s="208" t="s">
        <v>299</v>
      </c>
      <c r="G226" s="195"/>
      <c r="H226" s="195"/>
      <c r="I226" s="198"/>
      <c r="J226" s="209">
        <f>BK226</f>
        <v>0</v>
      </c>
      <c r="K226" s="195"/>
      <c r="L226" s="200"/>
      <c r="M226" s="201"/>
      <c r="N226" s="202"/>
      <c r="O226" s="202"/>
      <c r="P226" s="203">
        <f>SUM(P227:P236)</f>
        <v>0</v>
      </c>
      <c r="Q226" s="202"/>
      <c r="R226" s="203">
        <f>SUM(R227:R236)</f>
        <v>13.154884999999998</v>
      </c>
      <c r="S226" s="202"/>
      <c r="T226" s="204">
        <f>SUM(T227:T236)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5" t="s">
        <v>39</v>
      </c>
      <c r="AT226" s="206" t="s">
        <v>82</v>
      </c>
      <c r="AU226" s="206" t="s">
        <v>89</v>
      </c>
      <c r="AY226" s="205" t="s">
        <v>135</v>
      </c>
      <c r="BK226" s="207">
        <f>SUM(BK227:BK236)</f>
        <v>0</v>
      </c>
    </row>
    <row r="227" s="2" customFormat="1" ht="24.15" customHeight="1">
      <c r="A227" s="37"/>
      <c r="B227" s="38"/>
      <c r="C227" s="210" t="s">
        <v>300</v>
      </c>
      <c r="D227" s="210" t="s">
        <v>139</v>
      </c>
      <c r="E227" s="211" t="s">
        <v>301</v>
      </c>
      <c r="F227" s="212" t="s">
        <v>302</v>
      </c>
      <c r="G227" s="213" t="s">
        <v>303</v>
      </c>
      <c r="H227" s="214">
        <v>108.3</v>
      </c>
      <c r="I227" s="215"/>
      <c r="J227" s="216">
        <f>ROUND(I227*H227,2)</f>
        <v>0</v>
      </c>
      <c r="K227" s="212" t="s">
        <v>143</v>
      </c>
      <c r="L227" s="43"/>
      <c r="M227" s="217" t="s">
        <v>1</v>
      </c>
      <c r="N227" s="218" t="s">
        <v>48</v>
      </c>
      <c r="O227" s="90"/>
      <c r="P227" s="219">
        <f>O227*H227</f>
        <v>0</v>
      </c>
      <c r="Q227" s="219">
        <v>0.10095</v>
      </c>
      <c r="R227" s="219">
        <f>Q227*H227</f>
        <v>10.932884999999999</v>
      </c>
      <c r="S227" s="219">
        <v>0</v>
      </c>
      <c r="T227" s="22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1" t="s">
        <v>144</v>
      </c>
      <c r="AT227" s="221" t="s">
        <v>139</v>
      </c>
      <c r="AU227" s="221" t="s">
        <v>145</v>
      </c>
      <c r="AY227" s="16" t="s">
        <v>135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6" t="s">
        <v>39</v>
      </c>
      <c r="BK227" s="222">
        <f>ROUND(I227*H227,2)</f>
        <v>0</v>
      </c>
      <c r="BL227" s="16" t="s">
        <v>144</v>
      </c>
      <c r="BM227" s="221" t="s">
        <v>304</v>
      </c>
    </row>
    <row r="228" s="2" customFormat="1">
      <c r="A228" s="37"/>
      <c r="B228" s="38"/>
      <c r="C228" s="39"/>
      <c r="D228" s="223" t="s">
        <v>147</v>
      </c>
      <c r="E228" s="39"/>
      <c r="F228" s="224" t="s">
        <v>305</v>
      </c>
      <c r="G228" s="39"/>
      <c r="H228" s="39"/>
      <c r="I228" s="225"/>
      <c r="J228" s="39"/>
      <c r="K228" s="39"/>
      <c r="L228" s="43"/>
      <c r="M228" s="226"/>
      <c r="N228" s="227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147</v>
      </c>
      <c r="AU228" s="16" t="s">
        <v>145</v>
      </c>
    </row>
    <row r="229" s="14" customFormat="1">
      <c r="A229" s="14"/>
      <c r="B229" s="239"/>
      <c r="C229" s="240"/>
      <c r="D229" s="223" t="s">
        <v>149</v>
      </c>
      <c r="E229" s="241" t="s">
        <v>1</v>
      </c>
      <c r="F229" s="242" t="s">
        <v>306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149</v>
      </c>
      <c r="AU229" s="248" t="s">
        <v>145</v>
      </c>
      <c r="AV229" s="14" t="s">
        <v>39</v>
      </c>
      <c r="AW229" s="14" t="s">
        <v>38</v>
      </c>
      <c r="AX229" s="14" t="s">
        <v>83</v>
      </c>
      <c r="AY229" s="248" t="s">
        <v>135</v>
      </c>
    </row>
    <row r="230" s="13" customFormat="1">
      <c r="A230" s="13"/>
      <c r="B230" s="228"/>
      <c r="C230" s="229"/>
      <c r="D230" s="223" t="s">
        <v>149</v>
      </c>
      <c r="E230" s="230" t="s">
        <v>1</v>
      </c>
      <c r="F230" s="231" t="s">
        <v>307</v>
      </c>
      <c r="G230" s="229"/>
      <c r="H230" s="232">
        <v>108.3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149</v>
      </c>
      <c r="AU230" s="238" t="s">
        <v>145</v>
      </c>
      <c r="AV230" s="13" t="s">
        <v>89</v>
      </c>
      <c r="AW230" s="13" t="s">
        <v>38</v>
      </c>
      <c r="AX230" s="13" t="s">
        <v>39</v>
      </c>
      <c r="AY230" s="238" t="s">
        <v>135</v>
      </c>
    </row>
    <row r="231" s="2" customFormat="1" ht="21.75" customHeight="1">
      <c r="A231" s="37"/>
      <c r="B231" s="38"/>
      <c r="C231" s="249" t="s">
        <v>308</v>
      </c>
      <c r="D231" s="249" t="s">
        <v>196</v>
      </c>
      <c r="E231" s="250" t="s">
        <v>309</v>
      </c>
      <c r="F231" s="251" t="s">
        <v>310</v>
      </c>
      <c r="G231" s="252" t="s">
        <v>303</v>
      </c>
      <c r="H231" s="253">
        <v>90.5</v>
      </c>
      <c r="I231" s="254"/>
      <c r="J231" s="255">
        <f>ROUND(I231*H231,2)</f>
        <v>0</v>
      </c>
      <c r="K231" s="251" t="s">
        <v>143</v>
      </c>
      <c r="L231" s="256"/>
      <c r="M231" s="257" t="s">
        <v>1</v>
      </c>
      <c r="N231" s="258" t="s">
        <v>48</v>
      </c>
      <c r="O231" s="90"/>
      <c r="P231" s="219">
        <f>O231*H231</f>
        <v>0</v>
      </c>
      <c r="Q231" s="219">
        <v>0.021999999999999999</v>
      </c>
      <c r="R231" s="219">
        <f>Q231*H231</f>
        <v>1.9909999999999999</v>
      </c>
      <c r="S231" s="219">
        <v>0</v>
      </c>
      <c r="T231" s="22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1" t="s">
        <v>195</v>
      </c>
      <c r="AT231" s="221" t="s">
        <v>196</v>
      </c>
      <c r="AU231" s="221" t="s">
        <v>145</v>
      </c>
      <c r="AY231" s="16" t="s">
        <v>135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6" t="s">
        <v>39</v>
      </c>
      <c r="BK231" s="222">
        <f>ROUND(I231*H231,2)</f>
        <v>0</v>
      </c>
      <c r="BL231" s="16" t="s">
        <v>144</v>
      </c>
      <c r="BM231" s="221" t="s">
        <v>311</v>
      </c>
    </row>
    <row r="232" s="2" customFormat="1">
      <c r="A232" s="37"/>
      <c r="B232" s="38"/>
      <c r="C232" s="39"/>
      <c r="D232" s="223" t="s">
        <v>147</v>
      </c>
      <c r="E232" s="39"/>
      <c r="F232" s="224" t="s">
        <v>310</v>
      </c>
      <c r="G232" s="39"/>
      <c r="H232" s="39"/>
      <c r="I232" s="225"/>
      <c r="J232" s="39"/>
      <c r="K232" s="39"/>
      <c r="L232" s="43"/>
      <c r="M232" s="226"/>
      <c r="N232" s="227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147</v>
      </c>
      <c r="AU232" s="16" t="s">
        <v>145</v>
      </c>
    </row>
    <row r="233" s="13" customFormat="1">
      <c r="A233" s="13"/>
      <c r="B233" s="228"/>
      <c r="C233" s="229"/>
      <c r="D233" s="223" t="s">
        <v>149</v>
      </c>
      <c r="E233" s="230" t="s">
        <v>1</v>
      </c>
      <c r="F233" s="231" t="s">
        <v>312</v>
      </c>
      <c r="G233" s="229"/>
      <c r="H233" s="232">
        <v>90.5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149</v>
      </c>
      <c r="AU233" s="238" t="s">
        <v>145</v>
      </c>
      <c r="AV233" s="13" t="s">
        <v>89</v>
      </c>
      <c r="AW233" s="13" t="s">
        <v>38</v>
      </c>
      <c r="AX233" s="13" t="s">
        <v>39</v>
      </c>
      <c r="AY233" s="238" t="s">
        <v>135</v>
      </c>
    </row>
    <row r="234" s="2" customFormat="1" ht="16.5" customHeight="1">
      <c r="A234" s="37"/>
      <c r="B234" s="38"/>
      <c r="C234" s="249" t="s">
        <v>232</v>
      </c>
      <c r="D234" s="249" t="s">
        <v>196</v>
      </c>
      <c r="E234" s="250" t="s">
        <v>313</v>
      </c>
      <c r="F234" s="251" t="s">
        <v>314</v>
      </c>
      <c r="G234" s="252" t="s">
        <v>294</v>
      </c>
      <c r="H234" s="253">
        <v>21</v>
      </c>
      <c r="I234" s="254"/>
      <c r="J234" s="255">
        <f>ROUND(I234*H234,2)</f>
        <v>0</v>
      </c>
      <c r="K234" s="251" t="s">
        <v>1</v>
      </c>
      <c r="L234" s="256"/>
      <c r="M234" s="257" t="s">
        <v>1</v>
      </c>
      <c r="N234" s="258" t="s">
        <v>48</v>
      </c>
      <c r="O234" s="90"/>
      <c r="P234" s="219">
        <f>O234*H234</f>
        <v>0</v>
      </c>
      <c r="Q234" s="219">
        <v>0.010999999999999999</v>
      </c>
      <c r="R234" s="219">
        <f>Q234*H234</f>
        <v>0.23099999999999998</v>
      </c>
      <c r="S234" s="219">
        <v>0</v>
      </c>
      <c r="T234" s="22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1" t="s">
        <v>195</v>
      </c>
      <c r="AT234" s="221" t="s">
        <v>196</v>
      </c>
      <c r="AU234" s="221" t="s">
        <v>145</v>
      </c>
      <c r="AY234" s="16" t="s">
        <v>135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6" t="s">
        <v>39</v>
      </c>
      <c r="BK234" s="222">
        <f>ROUND(I234*H234,2)</f>
        <v>0</v>
      </c>
      <c r="BL234" s="16" t="s">
        <v>144</v>
      </c>
      <c r="BM234" s="221" t="s">
        <v>315</v>
      </c>
    </row>
    <row r="235" s="2" customFormat="1">
      <c r="A235" s="37"/>
      <c r="B235" s="38"/>
      <c r="C235" s="39"/>
      <c r="D235" s="223" t="s">
        <v>147</v>
      </c>
      <c r="E235" s="39"/>
      <c r="F235" s="224" t="s">
        <v>314</v>
      </c>
      <c r="G235" s="39"/>
      <c r="H235" s="39"/>
      <c r="I235" s="225"/>
      <c r="J235" s="39"/>
      <c r="K235" s="39"/>
      <c r="L235" s="43"/>
      <c r="M235" s="226"/>
      <c r="N235" s="22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147</v>
      </c>
      <c r="AU235" s="16" t="s">
        <v>145</v>
      </c>
    </row>
    <row r="236" s="13" customFormat="1">
      <c r="A236" s="13"/>
      <c r="B236" s="228"/>
      <c r="C236" s="229"/>
      <c r="D236" s="223" t="s">
        <v>149</v>
      </c>
      <c r="E236" s="230" t="s">
        <v>1</v>
      </c>
      <c r="F236" s="231" t="s">
        <v>316</v>
      </c>
      <c r="G236" s="229"/>
      <c r="H236" s="232">
        <v>21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149</v>
      </c>
      <c r="AU236" s="238" t="s">
        <v>145</v>
      </c>
      <c r="AV236" s="13" t="s">
        <v>89</v>
      </c>
      <c r="AW236" s="13" t="s">
        <v>38</v>
      </c>
      <c r="AX236" s="13" t="s">
        <v>39</v>
      </c>
      <c r="AY236" s="238" t="s">
        <v>135</v>
      </c>
    </row>
    <row r="237" s="12" customFormat="1" ht="20.88" customHeight="1">
      <c r="A237" s="12"/>
      <c r="B237" s="194"/>
      <c r="C237" s="195"/>
      <c r="D237" s="196" t="s">
        <v>82</v>
      </c>
      <c r="E237" s="208" t="s">
        <v>317</v>
      </c>
      <c r="F237" s="208" t="s">
        <v>318</v>
      </c>
      <c r="G237" s="195"/>
      <c r="H237" s="195"/>
      <c r="I237" s="198"/>
      <c r="J237" s="209">
        <f>BK237</f>
        <v>0</v>
      </c>
      <c r="K237" s="195"/>
      <c r="L237" s="200"/>
      <c r="M237" s="201"/>
      <c r="N237" s="202"/>
      <c r="O237" s="202"/>
      <c r="P237" s="203">
        <f>SUM(P238:P240)</f>
        <v>0</v>
      </c>
      <c r="Q237" s="202"/>
      <c r="R237" s="203">
        <f>SUM(R238:R240)</f>
        <v>18.787499999999998</v>
      </c>
      <c r="S237" s="202"/>
      <c r="T237" s="204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5" t="s">
        <v>39</v>
      </c>
      <c r="AT237" s="206" t="s">
        <v>82</v>
      </c>
      <c r="AU237" s="206" t="s">
        <v>89</v>
      </c>
      <c r="AY237" s="205" t="s">
        <v>135</v>
      </c>
      <c r="BK237" s="207">
        <f>SUM(BK238:BK240)</f>
        <v>0</v>
      </c>
    </row>
    <row r="238" s="2" customFormat="1" ht="16.5" customHeight="1">
      <c r="A238" s="37"/>
      <c r="B238" s="38"/>
      <c r="C238" s="210" t="s">
        <v>319</v>
      </c>
      <c r="D238" s="210" t="s">
        <v>139</v>
      </c>
      <c r="E238" s="211" t="s">
        <v>320</v>
      </c>
      <c r="F238" s="212" t="s">
        <v>321</v>
      </c>
      <c r="G238" s="213" t="s">
        <v>155</v>
      </c>
      <c r="H238" s="214">
        <v>11.25</v>
      </c>
      <c r="I238" s="215"/>
      <c r="J238" s="216">
        <f>ROUND(I238*H238,2)</f>
        <v>0</v>
      </c>
      <c r="K238" s="212" t="s">
        <v>1</v>
      </c>
      <c r="L238" s="43"/>
      <c r="M238" s="217" t="s">
        <v>1</v>
      </c>
      <c r="N238" s="218" t="s">
        <v>48</v>
      </c>
      <c r="O238" s="90"/>
      <c r="P238" s="219">
        <f>O238*H238</f>
        <v>0</v>
      </c>
      <c r="Q238" s="219">
        <v>1.6699999999999999</v>
      </c>
      <c r="R238" s="219">
        <f>Q238*H238</f>
        <v>18.787499999999998</v>
      </c>
      <c r="S238" s="219">
        <v>0</v>
      </c>
      <c r="T238" s="22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1" t="s">
        <v>144</v>
      </c>
      <c r="AT238" s="221" t="s">
        <v>139</v>
      </c>
      <c r="AU238" s="221" t="s">
        <v>145</v>
      </c>
      <c r="AY238" s="16" t="s">
        <v>135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6" t="s">
        <v>39</v>
      </c>
      <c r="BK238" s="222">
        <f>ROUND(I238*H238,2)</f>
        <v>0</v>
      </c>
      <c r="BL238" s="16" t="s">
        <v>144</v>
      </c>
      <c r="BM238" s="221" t="s">
        <v>322</v>
      </c>
    </row>
    <row r="239" s="2" customFormat="1">
      <c r="A239" s="37"/>
      <c r="B239" s="38"/>
      <c r="C239" s="39"/>
      <c r="D239" s="223" t="s">
        <v>147</v>
      </c>
      <c r="E239" s="39"/>
      <c r="F239" s="224" t="s">
        <v>321</v>
      </c>
      <c r="G239" s="39"/>
      <c r="H239" s="39"/>
      <c r="I239" s="225"/>
      <c r="J239" s="39"/>
      <c r="K239" s="39"/>
      <c r="L239" s="43"/>
      <c r="M239" s="226"/>
      <c r="N239" s="227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147</v>
      </c>
      <c r="AU239" s="16" t="s">
        <v>145</v>
      </c>
    </row>
    <row r="240" s="13" customFormat="1">
      <c r="A240" s="13"/>
      <c r="B240" s="228"/>
      <c r="C240" s="229"/>
      <c r="D240" s="223" t="s">
        <v>149</v>
      </c>
      <c r="E240" s="230" t="s">
        <v>1</v>
      </c>
      <c r="F240" s="231" t="s">
        <v>323</v>
      </c>
      <c r="G240" s="229"/>
      <c r="H240" s="232">
        <v>11.25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149</v>
      </c>
      <c r="AU240" s="238" t="s">
        <v>145</v>
      </c>
      <c r="AV240" s="13" t="s">
        <v>89</v>
      </c>
      <c r="AW240" s="13" t="s">
        <v>38</v>
      </c>
      <c r="AX240" s="13" t="s">
        <v>39</v>
      </c>
      <c r="AY240" s="238" t="s">
        <v>135</v>
      </c>
    </row>
    <row r="241" s="12" customFormat="1" ht="20.88" customHeight="1">
      <c r="A241" s="12"/>
      <c r="B241" s="194"/>
      <c r="C241" s="195"/>
      <c r="D241" s="196" t="s">
        <v>82</v>
      </c>
      <c r="E241" s="208" t="s">
        <v>324</v>
      </c>
      <c r="F241" s="208" t="s">
        <v>325</v>
      </c>
      <c r="G241" s="195"/>
      <c r="H241" s="195"/>
      <c r="I241" s="198"/>
      <c r="J241" s="209">
        <f>BK241</f>
        <v>0</v>
      </c>
      <c r="K241" s="195"/>
      <c r="L241" s="200"/>
      <c r="M241" s="201"/>
      <c r="N241" s="202"/>
      <c r="O241" s="202"/>
      <c r="P241" s="203">
        <f>SUM(P242:P243)</f>
        <v>0</v>
      </c>
      <c r="Q241" s="202"/>
      <c r="R241" s="203">
        <f>SUM(R242:R243)</f>
        <v>0</v>
      </c>
      <c r="S241" s="202"/>
      <c r="T241" s="204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5" t="s">
        <v>39</v>
      </c>
      <c r="AT241" s="206" t="s">
        <v>82</v>
      </c>
      <c r="AU241" s="206" t="s">
        <v>89</v>
      </c>
      <c r="AY241" s="205" t="s">
        <v>135</v>
      </c>
      <c r="BK241" s="207">
        <f>SUM(BK242:BK243)</f>
        <v>0</v>
      </c>
    </row>
    <row r="242" s="2" customFormat="1" ht="16.5" customHeight="1">
      <c r="A242" s="37"/>
      <c r="B242" s="38"/>
      <c r="C242" s="210" t="s">
        <v>326</v>
      </c>
      <c r="D242" s="210" t="s">
        <v>139</v>
      </c>
      <c r="E242" s="211" t="s">
        <v>327</v>
      </c>
      <c r="F242" s="212" t="s">
        <v>328</v>
      </c>
      <c r="G242" s="213" t="s">
        <v>329</v>
      </c>
      <c r="H242" s="214">
        <v>317.368</v>
      </c>
      <c r="I242" s="215"/>
      <c r="J242" s="216">
        <f>ROUND(I242*H242,2)</f>
        <v>0</v>
      </c>
      <c r="K242" s="212" t="s">
        <v>143</v>
      </c>
      <c r="L242" s="43"/>
      <c r="M242" s="217" t="s">
        <v>1</v>
      </c>
      <c r="N242" s="218" t="s">
        <v>48</v>
      </c>
      <c r="O242" s="90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1" t="s">
        <v>144</v>
      </c>
      <c r="AT242" s="221" t="s">
        <v>139</v>
      </c>
      <c r="AU242" s="221" t="s">
        <v>145</v>
      </c>
      <c r="AY242" s="16" t="s">
        <v>135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6" t="s">
        <v>39</v>
      </c>
      <c r="BK242" s="222">
        <f>ROUND(I242*H242,2)</f>
        <v>0</v>
      </c>
      <c r="BL242" s="16" t="s">
        <v>144</v>
      </c>
      <c r="BM242" s="221" t="s">
        <v>330</v>
      </c>
    </row>
    <row r="243" s="2" customFormat="1">
      <c r="A243" s="37"/>
      <c r="B243" s="38"/>
      <c r="C243" s="39"/>
      <c r="D243" s="223" t="s">
        <v>147</v>
      </c>
      <c r="E243" s="39"/>
      <c r="F243" s="224" t="s">
        <v>331</v>
      </c>
      <c r="G243" s="39"/>
      <c r="H243" s="39"/>
      <c r="I243" s="225"/>
      <c r="J243" s="39"/>
      <c r="K243" s="39"/>
      <c r="L243" s="43"/>
      <c r="M243" s="226"/>
      <c r="N243" s="227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147</v>
      </c>
      <c r="AU243" s="16" t="s">
        <v>145</v>
      </c>
    </row>
    <row r="244" s="12" customFormat="1" ht="25.92" customHeight="1">
      <c r="A244" s="12"/>
      <c r="B244" s="194"/>
      <c r="C244" s="195"/>
      <c r="D244" s="196" t="s">
        <v>82</v>
      </c>
      <c r="E244" s="197" t="s">
        <v>332</v>
      </c>
      <c r="F244" s="197" t="s">
        <v>333</v>
      </c>
      <c r="G244" s="195"/>
      <c r="H244" s="195"/>
      <c r="I244" s="198"/>
      <c r="J244" s="199">
        <f>BK244</f>
        <v>0</v>
      </c>
      <c r="K244" s="195"/>
      <c r="L244" s="200"/>
      <c r="M244" s="201"/>
      <c r="N244" s="202"/>
      <c r="O244" s="202"/>
      <c r="P244" s="203">
        <f>P245</f>
        <v>0</v>
      </c>
      <c r="Q244" s="202"/>
      <c r="R244" s="203">
        <f>R245</f>
        <v>0</v>
      </c>
      <c r="S244" s="202"/>
      <c r="T244" s="204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5" t="s">
        <v>39</v>
      </c>
      <c r="AT244" s="206" t="s">
        <v>82</v>
      </c>
      <c r="AU244" s="206" t="s">
        <v>83</v>
      </c>
      <c r="AY244" s="205" t="s">
        <v>135</v>
      </c>
      <c r="BK244" s="207">
        <f>BK245</f>
        <v>0</v>
      </c>
    </row>
    <row r="245" s="12" customFormat="1" ht="22.8" customHeight="1">
      <c r="A245" s="12"/>
      <c r="B245" s="194"/>
      <c r="C245" s="195"/>
      <c r="D245" s="196" t="s">
        <v>82</v>
      </c>
      <c r="E245" s="208" t="s">
        <v>334</v>
      </c>
      <c r="F245" s="208" t="s">
        <v>335</v>
      </c>
      <c r="G245" s="195"/>
      <c r="H245" s="195"/>
      <c r="I245" s="198"/>
      <c r="J245" s="209">
        <f>BK245</f>
        <v>0</v>
      </c>
      <c r="K245" s="195"/>
      <c r="L245" s="200"/>
      <c r="M245" s="201"/>
      <c r="N245" s="202"/>
      <c r="O245" s="202"/>
      <c r="P245" s="203">
        <f>SUM(P246:P249)</f>
        <v>0</v>
      </c>
      <c r="Q245" s="202"/>
      <c r="R245" s="203">
        <f>SUM(R246:R249)</f>
        <v>0</v>
      </c>
      <c r="S245" s="202"/>
      <c r="T245" s="204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5" t="s">
        <v>39</v>
      </c>
      <c r="AT245" s="206" t="s">
        <v>82</v>
      </c>
      <c r="AU245" s="206" t="s">
        <v>39</v>
      </c>
      <c r="AY245" s="205" t="s">
        <v>135</v>
      </c>
      <c r="BK245" s="207">
        <f>SUM(BK246:BK249)</f>
        <v>0</v>
      </c>
    </row>
    <row r="246" s="2" customFormat="1" ht="16.5" customHeight="1">
      <c r="A246" s="37"/>
      <c r="B246" s="38"/>
      <c r="C246" s="210" t="s">
        <v>336</v>
      </c>
      <c r="D246" s="210" t="s">
        <v>139</v>
      </c>
      <c r="E246" s="211" t="s">
        <v>337</v>
      </c>
      <c r="F246" s="212" t="s">
        <v>338</v>
      </c>
      <c r="G246" s="213" t="s">
        <v>294</v>
      </c>
      <c r="H246" s="214">
        <v>1</v>
      </c>
      <c r="I246" s="215"/>
      <c r="J246" s="216">
        <f>ROUND(I246*H246,2)</f>
        <v>0</v>
      </c>
      <c r="K246" s="212" t="s">
        <v>1</v>
      </c>
      <c r="L246" s="43"/>
      <c r="M246" s="217" t="s">
        <v>1</v>
      </c>
      <c r="N246" s="218" t="s">
        <v>48</v>
      </c>
      <c r="O246" s="90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1" t="s">
        <v>167</v>
      </c>
      <c r="AT246" s="221" t="s">
        <v>139</v>
      </c>
      <c r="AU246" s="221" t="s">
        <v>89</v>
      </c>
      <c r="AY246" s="16" t="s">
        <v>135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6" t="s">
        <v>39</v>
      </c>
      <c r="BK246" s="222">
        <f>ROUND(I246*H246,2)</f>
        <v>0</v>
      </c>
      <c r="BL246" s="16" t="s">
        <v>167</v>
      </c>
      <c r="BM246" s="221" t="s">
        <v>339</v>
      </c>
    </row>
    <row r="247" s="2" customFormat="1">
      <c r="A247" s="37"/>
      <c r="B247" s="38"/>
      <c r="C247" s="39"/>
      <c r="D247" s="223" t="s">
        <v>147</v>
      </c>
      <c r="E247" s="39"/>
      <c r="F247" s="224" t="s">
        <v>340</v>
      </c>
      <c r="G247" s="39"/>
      <c r="H247" s="39"/>
      <c r="I247" s="225"/>
      <c r="J247" s="39"/>
      <c r="K247" s="39"/>
      <c r="L247" s="43"/>
      <c r="M247" s="226"/>
      <c r="N247" s="227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147</v>
      </c>
      <c r="AU247" s="16" t="s">
        <v>89</v>
      </c>
    </row>
    <row r="248" s="2" customFormat="1" ht="16.5" customHeight="1">
      <c r="A248" s="37"/>
      <c r="B248" s="38"/>
      <c r="C248" s="210" t="s">
        <v>341</v>
      </c>
      <c r="D248" s="210" t="s">
        <v>139</v>
      </c>
      <c r="E248" s="211" t="s">
        <v>342</v>
      </c>
      <c r="F248" s="212" t="s">
        <v>343</v>
      </c>
      <c r="G248" s="213" t="s">
        <v>294</v>
      </c>
      <c r="H248" s="214">
        <v>2</v>
      </c>
      <c r="I248" s="215"/>
      <c r="J248" s="216">
        <f>ROUND(I248*H248,2)</f>
        <v>0</v>
      </c>
      <c r="K248" s="212" t="s">
        <v>1</v>
      </c>
      <c r="L248" s="43"/>
      <c r="M248" s="217" t="s">
        <v>1</v>
      </c>
      <c r="N248" s="218" t="s">
        <v>48</v>
      </c>
      <c r="O248" s="90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1" t="s">
        <v>167</v>
      </c>
      <c r="AT248" s="221" t="s">
        <v>139</v>
      </c>
      <c r="AU248" s="221" t="s">
        <v>89</v>
      </c>
      <c r="AY248" s="16" t="s">
        <v>135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6" t="s">
        <v>39</v>
      </c>
      <c r="BK248" s="222">
        <f>ROUND(I248*H248,2)</f>
        <v>0</v>
      </c>
      <c r="BL248" s="16" t="s">
        <v>167</v>
      </c>
      <c r="BM248" s="221" t="s">
        <v>344</v>
      </c>
    </row>
    <row r="249" s="2" customFormat="1">
      <c r="A249" s="37"/>
      <c r="B249" s="38"/>
      <c r="C249" s="39"/>
      <c r="D249" s="223" t="s">
        <v>147</v>
      </c>
      <c r="E249" s="39"/>
      <c r="F249" s="224" t="s">
        <v>345</v>
      </c>
      <c r="G249" s="39"/>
      <c r="H249" s="39"/>
      <c r="I249" s="225"/>
      <c r="J249" s="39"/>
      <c r="K249" s="39"/>
      <c r="L249" s="43"/>
      <c r="M249" s="226"/>
      <c r="N249" s="227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147</v>
      </c>
      <c r="AU249" s="16" t="s">
        <v>89</v>
      </c>
    </row>
    <row r="250" s="12" customFormat="1" ht="25.92" customHeight="1">
      <c r="A250" s="12"/>
      <c r="B250" s="194"/>
      <c r="C250" s="195"/>
      <c r="D250" s="196" t="s">
        <v>82</v>
      </c>
      <c r="E250" s="197" t="s">
        <v>346</v>
      </c>
      <c r="F250" s="197" t="s">
        <v>347</v>
      </c>
      <c r="G250" s="195"/>
      <c r="H250" s="195"/>
      <c r="I250" s="198"/>
      <c r="J250" s="199">
        <f>BK250</f>
        <v>0</v>
      </c>
      <c r="K250" s="195"/>
      <c r="L250" s="200"/>
      <c r="M250" s="201"/>
      <c r="N250" s="202"/>
      <c r="O250" s="202"/>
      <c r="P250" s="203">
        <f>P251</f>
        <v>0</v>
      </c>
      <c r="Q250" s="202"/>
      <c r="R250" s="203">
        <f>R251</f>
        <v>0.00010000000000000001</v>
      </c>
      <c r="S250" s="202"/>
      <c r="T250" s="204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5" t="s">
        <v>176</v>
      </c>
      <c r="AT250" s="206" t="s">
        <v>82</v>
      </c>
      <c r="AU250" s="206" t="s">
        <v>83</v>
      </c>
      <c r="AY250" s="205" t="s">
        <v>135</v>
      </c>
      <c r="BK250" s="207">
        <f>BK251</f>
        <v>0</v>
      </c>
    </row>
    <row r="251" s="12" customFormat="1" ht="22.8" customHeight="1">
      <c r="A251" s="12"/>
      <c r="B251" s="194"/>
      <c r="C251" s="195"/>
      <c r="D251" s="196" t="s">
        <v>82</v>
      </c>
      <c r="E251" s="208" t="s">
        <v>83</v>
      </c>
      <c r="F251" s="208" t="s">
        <v>347</v>
      </c>
      <c r="G251" s="195"/>
      <c r="H251" s="195"/>
      <c r="I251" s="198"/>
      <c r="J251" s="209">
        <f>BK251</f>
        <v>0</v>
      </c>
      <c r="K251" s="195"/>
      <c r="L251" s="200"/>
      <c r="M251" s="201"/>
      <c r="N251" s="202"/>
      <c r="O251" s="202"/>
      <c r="P251" s="203">
        <f>SUM(P252:P260)</f>
        <v>0</v>
      </c>
      <c r="Q251" s="202"/>
      <c r="R251" s="203">
        <f>SUM(R252:R260)</f>
        <v>0.00010000000000000001</v>
      </c>
      <c r="S251" s="202"/>
      <c r="T251" s="204">
        <f>SUM(T252:T260)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5" t="s">
        <v>176</v>
      </c>
      <c r="AT251" s="206" t="s">
        <v>82</v>
      </c>
      <c r="AU251" s="206" t="s">
        <v>39</v>
      </c>
      <c r="AY251" s="205" t="s">
        <v>135</v>
      </c>
      <c r="BK251" s="207">
        <f>SUM(BK252:BK260)</f>
        <v>0</v>
      </c>
    </row>
    <row r="252" s="2" customFormat="1" ht="16.5" customHeight="1">
      <c r="A252" s="37"/>
      <c r="B252" s="38"/>
      <c r="C252" s="210" t="s">
        <v>348</v>
      </c>
      <c r="D252" s="210" t="s">
        <v>139</v>
      </c>
      <c r="E252" s="211" t="s">
        <v>349</v>
      </c>
      <c r="F252" s="212" t="s">
        <v>350</v>
      </c>
      <c r="G252" s="213" t="s">
        <v>294</v>
      </c>
      <c r="H252" s="214">
        <v>1</v>
      </c>
      <c r="I252" s="215"/>
      <c r="J252" s="216">
        <f>ROUND(I252*H252,2)</f>
        <v>0</v>
      </c>
      <c r="K252" s="212" t="s">
        <v>1</v>
      </c>
      <c r="L252" s="43"/>
      <c r="M252" s="217" t="s">
        <v>1</v>
      </c>
      <c r="N252" s="218" t="s">
        <v>48</v>
      </c>
      <c r="O252" s="90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1" t="s">
        <v>144</v>
      </c>
      <c r="AT252" s="221" t="s">
        <v>139</v>
      </c>
      <c r="AU252" s="221" t="s">
        <v>89</v>
      </c>
      <c r="AY252" s="16" t="s">
        <v>135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6" t="s">
        <v>39</v>
      </c>
      <c r="BK252" s="222">
        <f>ROUND(I252*H252,2)</f>
        <v>0</v>
      </c>
      <c r="BL252" s="16" t="s">
        <v>144</v>
      </c>
      <c r="BM252" s="221" t="s">
        <v>351</v>
      </c>
    </row>
    <row r="253" s="2" customFormat="1">
      <c r="A253" s="37"/>
      <c r="B253" s="38"/>
      <c r="C253" s="39"/>
      <c r="D253" s="223" t="s">
        <v>147</v>
      </c>
      <c r="E253" s="39"/>
      <c r="F253" s="224" t="s">
        <v>350</v>
      </c>
      <c r="G253" s="39"/>
      <c r="H253" s="39"/>
      <c r="I253" s="225"/>
      <c r="J253" s="39"/>
      <c r="K253" s="39"/>
      <c r="L253" s="43"/>
      <c r="M253" s="226"/>
      <c r="N253" s="227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147</v>
      </c>
      <c r="AU253" s="16" t="s">
        <v>89</v>
      </c>
    </row>
    <row r="254" s="2" customFormat="1" ht="16.5" customHeight="1">
      <c r="A254" s="37"/>
      <c r="B254" s="38"/>
      <c r="C254" s="210" t="s">
        <v>352</v>
      </c>
      <c r="D254" s="210" t="s">
        <v>139</v>
      </c>
      <c r="E254" s="211" t="s">
        <v>353</v>
      </c>
      <c r="F254" s="212" t="s">
        <v>354</v>
      </c>
      <c r="G254" s="213" t="s">
        <v>294</v>
      </c>
      <c r="H254" s="214">
        <v>1</v>
      </c>
      <c r="I254" s="215"/>
      <c r="J254" s="216">
        <f>ROUND(I254*H254,2)</f>
        <v>0</v>
      </c>
      <c r="K254" s="212" t="s">
        <v>1</v>
      </c>
      <c r="L254" s="43"/>
      <c r="M254" s="217" t="s">
        <v>1</v>
      </c>
      <c r="N254" s="218" t="s">
        <v>48</v>
      </c>
      <c r="O254" s="90"/>
      <c r="P254" s="219">
        <f>O254*H254</f>
        <v>0</v>
      </c>
      <c r="Q254" s="219">
        <v>5.0000000000000002E-05</v>
      </c>
      <c r="R254" s="219">
        <f>Q254*H254</f>
        <v>5.0000000000000002E-05</v>
      </c>
      <c r="S254" s="219">
        <v>0</v>
      </c>
      <c r="T254" s="22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1" t="s">
        <v>144</v>
      </c>
      <c r="AT254" s="221" t="s">
        <v>139</v>
      </c>
      <c r="AU254" s="221" t="s">
        <v>89</v>
      </c>
      <c r="AY254" s="16" t="s">
        <v>135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6" t="s">
        <v>39</v>
      </c>
      <c r="BK254" s="222">
        <f>ROUND(I254*H254,2)</f>
        <v>0</v>
      </c>
      <c r="BL254" s="16" t="s">
        <v>144</v>
      </c>
      <c r="BM254" s="221" t="s">
        <v>355</v>
      </c>
    </row>
    <row r="255" s="2" customFormat="1">
      <c r="A255" s="37"/>
      <c r="B255" s="38"/>
      <c r="C255" s="39"/>
      <c r="D255" s="223" t="s">
        <v>147</v>
      </c>
      <c r="E255" s="39"/>
      <c r="F255" s="224" t="s">
        <v>356</v>
      </c>
      <c r="G255" s="39"/>
      <c r="H255" s="39"/>
      <c r="I255" s="225"/>
      <c r="J255" s="39"/>
      <c r="K255" s="39"/>
      <c r="L255" s="43"/>
      <c r="M255" s="226"/>
      <c r="N255" s="227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147</v>
      </c>
      <c r="AU255" s="16" t="s">
        <v>89</v>
      </c>
    </row>
    <row r="256" s="2" customFormat="1" ht="24.15" customHeight="1">
      <c r="A256" s="37"/>
      <c r="B256" s="38"/>
      <c r="C256" s="210" t="s">
        <v>357</v>
      </c>
      <c r="D256" s="210" t="s">
        <v>139</v>
      </c>
      <c r="E256" s="211" t="s">
        <v>358</v>
      </c>
      <c r="F256" s="212" t="s">
        <v>359</v>
      </c>
      <c r="G256" s="213" t="s">
        <v>294</v>
      </c>
      <c r="H256" s="214">
        <v>1</v>
      </c>
      <c r="I256" s="215"/>
      <c r="J256" s="216">
        <f>ROUND(I256*H256,2)</f>
        <v>0</v>
      </c>
      <c r="K256" s="212" t="s">
        <v>1</v>
      </c>
      <c r="L256" s="43"/>
      <c r="M256" s="217" t="s">
        <v>1</v>
      </c>
      <c r="N256" s="218" t="s">
        <v>48</v>
      </c>
      <c r="O256" s="90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1" t="s">
        <v>360</v>
      </c>
      <c r="AT256" s="221" t="s">
        <v>139</v>
      </c>
      <c r="AU256" s="221" t="s">
        <v>89</v>
      </c>
      <c r="AY256" s="16" t="s">
        <v>135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6" t="s">
        <v>39</v>
      </c>
      <c r="BK256" s="222">
        <f>ROUND(I256*H256,2)</f>
        <v>0</v>
      </c>
      <c r="BL256" s="16" t="s">
        <v>360</v>
      </c>
      <c r="BM256" s="221" t="s">
        <v>361</v>
      </c>
    </row>
    <row r="257" s="2" customFormat="1">
      <c r="A257" s="37"/>
      <c r="B257" s="38"/>
      <c r="C257" s="39"/>
      <c r="D257" s="223" t="s">
        <v>147</v>
      </c>
      <c r="E257" s="39"/>
      <c r="F257" s="224" t="s">
        <v>362</v>
      </c>
      <c r="G257" s="39"/>
      <c r="H257" s="39"/>
      <c r="I257" s="225"/>
      <c r="J257" s="39"/>
      <c r="K257" s="39"/>
      <c r="L257" s="43"/>
      <c r="M257" s="226"/>
      <c r="N257" s="227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147</v>
      </c>
      <c r="AU257" s="16" t="s">
        <v>89</v>
      </c>
    </row>
    <row r="258" s="2" customFormat="1" ht="24.15" customHeight="1">
      <c r="A258" s="37"/>
      <c r="B258" s="38"/>
      <c r="C258" s="210" t="s">
        <v>363</v>
      </c>
      <c r="D258" s="210" t="s">
        <v>139</v>
      </c>
      <c r="E258" s="211" t="s">
        <v>364</v>
      </c>
      <c r="F258" s="212" t="s">
        <v>365</v>
      </c>
      <c r="G258" s="213" t="s">
        <v>294</v>
      </c>
      <c r="H258" s="214">
        <v>1</v>
      </c>
      <c r="I258" s="215"/>
      <c r="J258" s="216">
        <f>ROUND(I258*H258,2)</f>
        <v>0</v>
      </c>
      <c r="K258" s="212" t="s">
        <v>1</v>
      </c>
      <c r="L258" s="43"/>
      <c r="M258" s="217" t="s">
        <v>1</v>
      </c>
      <c r="N258" s="218" t="s">
        <v>48</v>
      </c>
      <c r="O258" s="90"/>
      <c r="P258" s="219">
        <f>O258*H258</f>
        <v>0</v>
      </c>
      <c r="Q258" s="219">
        <v>5.0000000000000002E-05</v>
      </c>
      <c r="R258" s="219">
        <f>Q258*H258</f>
        <v>5.0000000000000002E-05</v>
      </c>
      <c r="S258" s="219">
        <v>0</v>
      </c>
      <c r="T258" s="22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1" t="s">
        <v>144</v>
      </c>
      <c r="AT258" s="221" t="s">
        <v>139</v>
      </c>
      <c r="AU258" s="221" t="s">
        <v>89</v>
      </c>
      <c r="AY258" s="16" t="s">
        <v>135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6" t="s">
        <v>39</v>
      </c>
      <c r="BK258" s="222">
        <f>ROUND(I258*H258,2)</f>
        <v>0</v>
      </c>
      <c r="BL258" s="16" t="s">
        <v>144</v>
      </c>
      <c r="BM258" s="221" t="s">
        <v>366</v>
      </c>
    </row>
    <row r="259" s="2" customFormat="1">
      <c r="A259" s="37"/>
      <c r="B259" s="38"/>
      <c r="C259" s="39"/>
      <c r="D259" s="223" t="s">
        <v>147</v>
      </c>
      <c r="E259" s="39"/>
      <c r="F259" s="224" t="s">
        <v>365</v>
      </c>
      <c r="G259" s="39"/>
      <c r="H259" s="39"/>
      <c r="I259" s="225"/>
      <c r="J259" s="39"/>
      <c r="K259" s="39"/>
      <c r="L259" s="43"/>
      <c r="M259" s="226"/>
      <c r="N259" s="227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147</v>
      </c>
      <c r="AU259" s="16" t="s">
        <v>89</v>
      </c>
    </row>
    <row r="260" s="2" customFormat="1" ht="24.15" customHeight="1">
      <c r="A260" s="37"/>
      <c r="B260" s="38"/>
      <c r="C260" s="210" t="s">
        <v>367</v>
      </c>
      <c r="D260" s="210" t="s">
        <v>139</v>
      </c>
      <c r="E260" s="211" t="s">
        <v>368</v>
      </c>
      <c r="F260" s="212" t="s">
        <v>369</v>
      </c>
      <c r="G260" s="213" t="s">
        <v>294</v>
      </c>
      <c r="H260" s="214">
        <v>1</v>
      </c>
      <c r="I260" s="215"/>
      <c r="J260" s="216">
        <f>ROUND(I260*H260,2)</f>
        <v>0</v>
      </c>
      <c r="K260" s="212" t="s">
        <v>1</v>
      </c>
      <c r="L260" s="43"/>
      <c r="M260" s="260" t="s">
        <v>1</v>
      </c>
      <c r="N260" s="261" t="s">
        <v>48</v>
      </c>
      <c r="O260" s="262"/>
      <c r="P260" s="263">
        <f>O260*H260</f>
        <v>0</v>
      </c>
      <c r="Q260" s="263">
        <v>0</v>
      </c>
      <c r="R260" s="263">
        <f>Q260*H260</f>
        <v>0</v>
      </c>
      <c r="S260" s="263">
        <v>0</v>
      </c>
      <c r="T260" s="26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1" t="s">
        <v>144</v>
      </c>
      <c r="AT260" s="221" t="s">
        <v>139</v>
      </c>
      <c r="AU260" s="221" t="s">
        <v>89</v>
      </c>
      <c r="AY260" s="16" t="s">
        <v>135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6" t="s">
        <v>39</v>
      </c>
      <c r="BK260" s="222">
        <f>ROUND(I260*H260,2)</f>
        <v>0</v>
      </c>
      <c r="BL260" s="16" t="s">
        <v>144</v>
      </c>
      <c r="BM260" s="221" t="s">
        <v>370</v>
      </c>
    </row>
    <row r="261" s="2" customFormat="1" ht="6.96" customHeight="1">
      <c r="A261" s="37"/>
      <c r="B261" s="65"/>
      <c r="C261" s="66"/>
      <c r="D261" s="66"/>
      <c r="E261" s="66"/>
      <c r="F261" s="66"/>
      <c r="G261" s="66"/>
      <c r="H261" s="66"/>
      <c r="I261" s="66"/>
      <c r="J261" s="66"/>
      <c r="K261" s="66"/>
      <c r="L261" s="43"/>
      <c r="M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</row>
  </sheetData>
  <sheetProtection sheet="1" autoFilter="0" formatColumns="0" formatRows="0" objects="1" scenarios="1" spinCount="100000" saltValue="ygXQYsMqHpXr1dIhvXFRa+zFzLD1bmPxKh68CtfhfDBu4NLq0hG4UGtQ1vF61PYPZxoMy6yPzzA9QFcXN9VvkA==" hashValue="EPfh46x50joxdxkE3L3+HPCsZRlsOrjpDO18io3c/uM5rAszRHLfp2HUOmfbgvuctBoXdWKJfcyTx5M6SBapCg==" algorithmName="SHA-512" password="9F60"/>
  <autoFilter ref="C135:K260"/>
  <mergeCells count="6">
    <mergeCell ref="E7:H7"/>
    <mergeCell ref="E16:H16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DESKTOP-IOTQE4J\Libor Fouček</dc:creator>
  <cp:lastModifiedBy>DESKTOP-IOTQE4J\Libor Fouček</cp:lastModifiedBy>
  <dcterms:created xsi:type="dcterms:W3CDTF">2022-05-17T12:31:49Z</dcterms:created>
  <dcterms:modified xsi:type="dcterms:W3CDTF">2022-05-17T12:31:53Z</dcterms:modified>
</cp:coreProperties>
</file>